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mie-lg-file01.namie.lg.local\fileserver\150 産業振興課\●●新エネ推進係●●\FY2025‗(令和7年度）\03.再生可能エネルギーの推進に関すること\01.事業者向け太陽光発電設備補助金\02_個別案件\"/>
    </mc:Choice>
  </mc:AlternateContent>
  <xr:revisionPtr revIDLastSave="0" documentId="13_ncr:1_{82A84F3F-3102-4063-8CC9-A57DC81629FA}" xr6:coauthVersionLast="47" xr6:coauthVersionMax="47" xr10:uidLastSave="{00000000-0000-0000-0000-000000000000}"/>
  <bookViews>
    <workbookView xWindow="-23148" yWindow="-108" windowWidth="23256" windowHeight="12456" xr2:uid="{C73D3572-FFFB-4FAD-A36C-08626F686999}"/>
  </bookViews>
  <sheets>
    <sheet name="シミュレーション表" sheetId="1" r:id="rId1"/>
    <sheet name="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" l="1"/>
  <c r="P14" i="3"/>
  <c r="P14" i="1"/>
  <c r="O11" i="3"/>
  <c r="O15" i="3" s="1"/>
  <c r="O16" i="3" s="1"/>
  <c r="O17" i="3" s="1"/>
  <c r="O18" i="3" s="1"/>
  <c r="N11" i="3"/>
  <c r="N12" i="3" s="1"/>
  <c r="M11" i="3"/>
  <c r="M12" i="3" s="1"/>
  <c r="L11" i="3"/>
  <c r="L12" i="3" s="1"/>
  <c r="K11" i="3"/>
  <c r="J11" i="3"/>
  <c r="J12" i="3" s="1"/>
  <c r="I11" i="3"/>
  <c r="I12" i="3" s="1"/>
  <c r="H11" i="3"/>
  <c r="H12" i="3" s="1"/>
  <c r="G11" i="3"/>
  <c r="G12" i="3" s="1"/>
  <c r="F11" i="3"/>
  <c r="F15" i="3" s="1"/>
  <c r="F16" i="3" s="1"/>
  <c r="F17" i="3" s="1"/>
  <c r="F18" i="3" s="1"/>
  <c r="E11" i="3"/>
  <c r="E15" i="3" s="1"/>
  <c r="E17" i="3" s="1"/>
  <c r="E18" i="3" s="1"/>
  <c r="D11" i="3"/>
  <c r="D15" i="3" s="1"/>
  <c r="D16" i="3" s="1"/>
  <c r="D17" i="3" s="1"/>
  <c r="G15" i="3" l="1"/>
  <c r="G16" i="3" s="1"/>
  <c r="G17" i="3" s="1"/>
  <c r="G18" i="3" s="1"/>
  <c r="H15" i="3"/>
  <c r="I15" i="3"/>
  <c r="I16" i="3" s="1"/>
  <c r="I17" i="3" s="1"/>
  <c r="I18" i="3" s="1"/>
  <c r="J15" i="3"/>
  <c r="J16" i="3" s="1"/>
  <c r="J17" i="3" s="1"/>
  <c r="J18" i="3" s="1"/>
  <c r="P11" i="3"/>
  <c r="D18" i="3"/>
  <c r="K12" i="3"/>
  <c r="K15" i="3"/>
  <c r="K16" i="3" s="1"/>
  <c r="K17" i="3" s="1"/>
  <c r="K18" i="3" s="1"/>
  <c r="L15" i="3"/>
  <c r="L16" i="3" s="1"/>
  <c r="L17" i="3" s="1"/>
  <c r="L18" i="3" s="1"/>
  <c r="O12" i="3"/>
  <c r="M15" i="3"/>
  <c r="M16" i="3" s="1"/>
  <c r="M17" i="3" s="1"/>
  <c r="M18" i="3" s="1"/>
  <c r="D12" i="3"/>
  <c r="N15" i="3"/>
  <c r="N16" i="3" s="1"/>
  <c r="N17" i="3" s="1"/>
  <c r="N18" i="3" s="1"/>
  <c r="E12" i="3"/>
  <c r="Z14" i="3"/>
  <c r="F12" i="3"/>
  <c r="H16" i="3" l="1"/>
  <c r="H17" i="3" s="1"/>
  <c r="H18" i="3" s="1"/>
  <c r="P15" i="3"/>
  <c r="P12" i="3"/>
  <c r="Z9" i="3" s="1"/>
  <c r="Z11" i="3" s="1"/>
  <c r="P17" i="3" l="1"/>
  <c r="R17" i="3" s="1"/>
  <c r="Z15" i="3"/>
  <c r="G11" i="1"/>
  <c r="D11" i="1"/>
  <c r="E11" i="1"/>
  <c r="F11" i="1"/>
  <c r="H11" i="1"/>
  <c r="I11" i="1"/>
  <c r="J11" i="1"/>
  <c r="K11" i="1"/>
  <c r="L11" i="1"/>
  <c r="M11" i="1"/>
  <c r="N11" i="1"/>
  <c r="O11" i="1"/>
  <c r="E15" i="1" l="1"/>
  <c r="E16" i="1" s="1"/>
  <c r="E17" i="1" s="1"/>
  <c r="E18" i="1" s="1"/>
  <c r="N12" i="1"/>
  <c r="N15" i="1"/>
  <c r="N16" i="1" s="1"/>
  <c r="N17" i="1" s="1"/>
  <c r="N18" i="1" s="1"/>
  <c r="K15" i="1"/>
  <c r="K16" i="1" s="1"/>
  <c r="K17" i="1" s="1"/>
  <c r="K18" i="1" s="1"/>
  <c r="I12" i="1"/>
  <c r="I15" i="1"/>
  <c r="I16" i="1" s="1"/>
  <c r="I17" i="1" s="1"/>
  <c r="I18" i="1" s="1"/>
  <c r="H12" i="1"/>
  <c r="H15" i="1"/>
  <c r="H16" i="1" s="1"/>
  <c r="H17" i="1" s="1"/>
  <c r="H18" i="1" s="1"/>
  <c r="D12" i="1"/>
  <c r="D15" i="1"/>
  <c r="O15" i="1"/>
  <c r="O16" i="1" s="1"/>
  <c r="O17" i="1" s="1"/>
  <c r="O18" i="1" s="1"/>
  <c r="M12" i="1"/>
  <c r="M15" i="1"/>
  <c r="M16" i="1" s="1"/>
  <c r="M17" i="1" s="1"/>
  <c r="M18" i="1" s="1"/>
  <c r="L15" i="1"/>
  <c r="L16" i="1" s="1"/>
  <c r="L17" i="1" s="1"/>
  <c r="L18" i="1" s="1"/>
  <c r="J15" i="1"/>
  <c r="J16" i="1" s="1"/>
  <c r="J17" i="1" s="1"/>
  <c r="J18" i="1" s="1"/>
  <c r="F12" i="1"/>
  <c r="F15" i="1"/>
  <c r="F16" i="1" s="1"/>
  <c r="F17" i="1" s="1"/>
  <c r="F18" i="1" s="1"/>
  <c r="G12" i="1"/>
  <c r="G15" i="1"/>
  <c r="G16" i="1" s="1"/>
  <c r="G17" i="1" s="1"/>
  <c r="G18" i="1" s="1"/>
  <c r="Z14" i="1"/>
  <c r="L12" i="1"/>
  <c r="O12" i="1"/>
  <c r="K12" i="1"/>
  <c r="J12" i="1"/>
  <c r="P11" i="1"/>
  <c r="E12" i="1"/>
  <c r="P12" i="1" l="1"/>
  <c r="Z9" i="1" s="1"/>
  <c r="Z11" i="1" s="1"/>
  <c r="D16" i="1"/>
  <c r="D17" i="1" s="1"/>
  <c r="P17" i="1" s="1"/>
  <c r="R17" i="1" s="1"/>
  <c r="P15" i="1"/>
  <c r="Z15" i="1" l="1"/>
  <c r="D18" i="1"/>
</calcChain>
</file>

<file path=xl/sharedStrings.xml><?xml version="1.0" encoding="utf-8"?>
<sst xmlns="http://schemas.openxmlformats.org/spreadsheetml/2006/main" count="95" uniqueCount="47">
  <si>
    <t>※1　太陽光モジュール及びパワーコンディショナの最大受電容量どちらかの小さい方の値を記入</t>
    <rPh sb="3" eb="6">
      <t>タイヨウコウ</t>
    </rPh>
    <rPh sb="11" eb="12">
      <t>オヨ</t>
    </rPh>
    <rPh sb="24" eb="26">
      <t>サイダイ</t>
    </rPh>
    <rPh sb="26" eb="28">
      <t>ジュデン</t>
    </rPh>
    <rPh sb="28" eb="30">
      <t>ヨウリョウ</t>
    </rPh>
    <rPh sb="35" eb="36">
      <t>チイ</t>
    </rPh>
    <rPh sb="38" eb="39">
      <t>ホウ</t>
    </rPh>
    <rPh sb="40" eb="41">
      <t>アタイ</t>
    </rPh>
    <rPh sb="42" eb="44">
      <t>キニュウ</t>
    </rPh>
    <phoneticPr fontId="2"/>
  </si>
  <si>
    <t>申請可否</t>
    <rPh sb="0" eb="2">
      <t>シンセイ</t>
    </rPh>
    <rPh sb="2" eb="4">
      <t>カヒ</t>
    </rPh>
    <phoneticPr fontId="2"/>
  </si>
  <si>
    <t>i</t>
    <phoneticPr fontId="2"/>
  </si>
  <si>
    <t>自家消費割合</t>
    <rPh sb="0" eb="2">
      <t>ジカ</t>
    </rPh>
    <rPh sb="2" eb="4">
      <t>ショウヒ</t>
    </rPh>
    <rPh sb="4" eb="6">
      <t>ワリアイ</t>
    </rPh>
    <phoneticPr fontId="2"/>
  </si>
  <si>
    <t>h</t>
    <phoneticPr fontId="2"/>
  </si>
  <si>
    <t>自家消費量</t>
    <rPh sb="0" eb="4">
      <t>ジカショウヒ</t>
    </rPh>
    <rPh sb="4" eb="5">
      <t>リョウ</t>
    </rPh>
    <phoneticPr fontId="2"/>
  </si>
  <si>
    <t>g</t>
    <phoneticPr fontId="2"/>
  </si>
  <si>
    <t>想定売電量</t>
    <rPh sb="0" eb="2">
      <t>ソウテイ</t>
    </rPh>
    <rPh sb="2" eb="4">
      <t>バイデン</t>
    </rPh>
    <rPh sb="4" eb="5">
      <t>リョウ</t>
    </rPh>
    <phoneticPr fontId="2"/>
  </si>
  <si>
    <t>f</t>
    <phoneticPr fontId="2"/>
  </si>
  <si>
    <t>想定使用電力量</t>
    <rPh sb="0" eb="2">
      <t>ソウテイ</t>
    </rPh>
    <rPh sb="2" eb="4">
      <t>シヨウ</t>
    </rPh>
    <rPh sb="4" eb="7">
      <t>デンリョクリョウ</t>
    </rPh>
    <phoneticPr fontId="2"/>
  </si>
  <si>
    <t>e</t>
    <phoneticPr fontId="2"/>
  </si>
  <si>
    <t>基準自家消割合(%)</t>
    <rPh sb="0" eb="2">
      <t>キジュン</t>
    </rPh>
    <rPh sb="2" eb="4">
      <t>ジカ</t>
    </rPh>
    <rPh sb="4" eb="5">
      <t>ショウ</t>
    </rPh>
    <rPh sb="5" eb="7">
      <t>ワリアイ</t>
    </rPh>
    <phoneticPr fontId="2"/>
  </si>
  <si>
    <t>d</t>
    <phoneticPr fontId="2"/>
  </si>
  <si>
    <t>必要自家消費量</t>
    <phoneticPr fontId="2"/>
  </si>
  <si>
    <t>c</t>
    <phoneticPr fontId="2"/>
  </si>
  <si>
    <t>合計</t>
    <rPh sb="0" eb="2">
      <t>ゴウケイ</t>
    </rPh>
    <phoneticPr fontId="2"/>
  </si>
  <si>
    <t>想定発電量(kWh)</t>
    <rPh sb="0" eb="2">
      <t>ソウテイ</t>
    </rPh>
    <rPh sb="2" eb="5">
      <t>ハツデンリョウ</t>
    </rPh>
    <phoneticPr fontId="2"/>
  </si>
  <si>
    <t>b</t>
    <phoneticPr fontId="2"/>
  </si>
  <si>
    <t>月あたり日数</t>
    <rPh sb="0" eb="1">
      <t>ツキ</t>
    </rPh>
    <rPh sb="4" eb="6">
      <t>ニッスウ</t>
    </rPh>
    <phoneticPr fontId="2"/>
  </si>
  <si>
    <t>基準値</t>
    <rPh sb="0" eb="3">
      <t>キジュンチ</t>
    </rPh>
    <phoneticPr fontId="2"/>
  </si>
  <si>
    <t>その他</t>
    <rPh sb="2" eb="3">
      <t>タ</t>
    </rPh>
    <phoneticPr fontId="2"/>
  </si>
  <si>
    <t>パワコン</t>
    <phoneticPr fontId="2"/>
  </si>
  <si>
    <t>温度上昇</t>
    <rPh sb="0" eb="2">
      <t>オンド</t>
    </rPh>
    <rPh sb="2" eb="4">
      <t>ジョウショウ</t>
    </rPh>
    <phoneticPr fontId="2"/>
  </si>
  <si>
    <t>日射量</t>
    <rPh sb="0" eb="3">
      <t>ニッシャリョウ</t>
    </rPh>
    <phoneticPr fontId="2"/>
  </si>
  <si>
    <t>a</t>
    <phoneticPr fontId="2"/>
  </si>
  <si>
    <t>1～3</t>
    <phoneticPr fontId="2"/>
  </si>
  <si>
    <t>３月</t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</si>
  <si>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</si>
  <si>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</si>
  <si>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</si>
  <si>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</si>
  <si>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</si>
  <si>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</si>
  <si>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</si>
  <si>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</si>
  <si>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</si>
  <si>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</si>
  <si>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  <rPh sb="1" eb="2">
      <t>ガツ</t>
    </rPh>
    <phoneticPr fontId="2"/>
  </si>
  <si>
    <t>月日</t>
    <rPh sb="0" eb="2">
      <t>ツキヒ</t>
    </rPh>
    <phoneticPr fontId="2"/>
  </si>
  <si>
    <t>kW</t>
    <phoneticPr fontId="2"/>
  </si>
  <si>
    <t>設置容量</t>
    <rPh sb="0" eb="2">
      <t>セッチ</t>
    </rPh>
    <rPh sb="2" eb="4">
      <t>ヨウリョウ</t>
    </rPh>
    <phoneticPr fontId="2"/>
  </si>
  <si>
    <t>浜通り</t>
  </si>
  <si>
    <t>地域選択</t>
    <phoneticPr fontId="2"/>
  </si>
  <si>
    <t>申請者氏名</t>
    <phoneticPr fontId="2"/>
  </si>
  <si>
    <t>※黄色の部分が記入箇所です。</t>
    <rPh sb="1" eb="3">
      <t>キイロ</t>
    </rPh>
    <rPh sb="4" eb="6">
      <t>ブブン</t>
    </rPh>
    <rPh sb="7" eb="9">
      <t>キニュウ</t>
    </rPh>
    <rPh sb="9" eb="11">
      <t>カショ</t>
    </rPh>
    <phoneticPr fontId="2"/>
  </si>
  <si>
    <t>福島　太郎</t>
    <rPh sb="0" eb="2">
      <t>フクシマ</t>
    </rPh>
    <rPh sb="3" eb="5">
      <t>タロウ</t>
    </rPh>
    <phoneticPr fontId="2"/>
  </si>
  <si>
    <t>(参考様式)　浪江町事業者向け再生可能エネルギー設備等導入補助金　シミュレーション表</t>
    <rPh sb="1" eb="3">
      <t>サンコウ</t>
    </rPh>
    <rPh sb="3" eb="5">
      <t>ヨウシキ</t>
    </rPh>
    <rPh sb="7" eb="10">
      <t>ナミエマチ</t>
    </rPh>
    <rPh sb="10" eb="13">
      <t>ジギョウシャ</t>
    </rPh>
    <rPh sb="13" eb="14">
      <t>ム</t>
    </rPh>
    <rPh sb="15" eb="17">
      <t>サイセイ</t>
    </rPh>
    <rPh sb="17" eb="19">
      <t>カノウ</t>
    </rPh>
    <rPh sb="24" eb="27">
      <t>セツビナド</t>
    </rPh>
    <rPh sb="27" eb="29">
      <t>ドウニュウ</t>
    </rPh>
    <rPh sb="29" eb="32">
      <t>ホジョキン</t>
    </rPh>
    <rPh sb="41" eb="42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</si>
</sst>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8"/>
      <color theme="1"/>
      <name val="游明朝"/>
      <family val="1"/>
      <charset val="128"/>
    </font>
    <font>
      <b/>
      <sz val="18"/>
      <color theme="1"/>
      <name val="ＭＳ ゴシック"/>
      <family val="3"/>
      <charset val="128"/>
    </font>
    <font>
      <sz val="14"/>
      <color theme="1"/>
      <name val="游明朝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name val="游明朝"/>
      <family val="1"/>
      <charset val="128"/>
    </font>
    <font>
      <sz val="1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20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1" fontId="6" fillId="0" borderId="0" xfId="0" applyNumberFormat="1" applyFont="1">
      <alignment vertical="center"/>
    </xf>
    <xf numFmtId="1" fontId="4" fillId="0" borderId="0" xfId="0" applyNumberFormat="1" applyFont="1">
      <alignment vertical="center"/>
    </xf>
    <xf numFmtId="1" fontId="5" fillId="0" borderId="0" xfId="0" applyNumberFormat="1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" fontId="0" fillId="0" borderId="0" xfId="0" applyNumberFormat="1">
      <alignment vertical="center"/>
    </xf>
    <xf numFmtId="1" fontId="3" fillId="0" borderId="0" xfId="0" applyNumberFormat="1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0" fontId="0" fillId="0" borderId="8" xfId="0" applyBorder="1">
      <alignment vertical="center"/>
    </xf>
    <xf numFmtId="38" fontId="4" fillId="0" borderId="2" xfId="1" applyFont="1" applyBorder="1" applyProtection="1">
      <alignment vertical="center"/>
    </xf>
    <xf numFmtId="38" fontId="15" fillId="0" borderId="2" xfId="1" applyFont="1" applyBorder="1" applyProtection="1">
      <alignment vertical="center"/>
    </xf>
    <xf numFmtId="38" fontId="4" fillId="5" borderId="2" xfId="1" applyFont="1" applyFill="1" applyBorder="1" applyProtection="1">
      <alignment vertical="center"/>
      <protection locked="0"/>
    </xf>
    <xf numFmtId="1" fontId="13" fillId="0" borderId="0" xfId="0" applyNumberFormat="1" applyFont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1" fontId="10" fillId="6" borderId="2" xfId="0" applyNumberFormat="1" applyFont="1" applyFill="1" applyBorder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38" fontId="13" fillId="0" borderId="2" xfId="1" applyFont="1" applyBorder="1" applyProtection="1">
      <alignment vertical="center"/>
    </xf>
    <xf numFmtId="1" fontId="10" fillId="0" borderId="2" xfId="0" applyNumberFormat="1" applyFont="1" applyBorder="1">
      <alignment vertical="center"/>
    </xf>
    <xf numFmtId="1" fontId="18" fillId="0" borderId="0" xfId="0" applyNumberFormat="1" applyFont="1" applyAlignment="1">
      <alignment horizontal="center" vertical="center"/>
    </xf>
    <xf numFmtId="38" fontId="10" fillId="0" borderId="2" xfId="1" applyFont="1" applyBorder="1" applyProtection="1">
      <alignment vertical="center"/>
    </xf>
    <xf numFmtId="0" fontId="0" fillId="0" borderId="9" xfId="0" applyBorder="1">
      <alignment vertical="center"/>
    </xf>
    <xf numFmtId="0" fontId="10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7" fontId="15" fillId="0" borderId="2" xfId="1" applyNumberFormat="1" applyFont="1" applyBorder="1" applyProtection="1">
      <alignment vertical="center"/>
    </xf>
    <xf numFmtId="0" fontId="19" fillId="0" borderId="0" xfId="0" applyFont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176" fontId="10" fillId="5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76201</xdr:colOff>
      <xdr:row>2</xdr:row>
      <xdr:rowOff>87085</xdr:rowOff>
    </xdr:from>
    <xdr:to>
      <xdr:col>6</xdr:col>
      <xdr:colOff>564703</xdr:colOff>
      <xdr:row>3</xdr:row>
      <xdr:rowOff>188191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00721494-577C-4FE8-9A7D-5B43138127F5}"/>
            </a:ext>
          </a:extLst>
        </xdr:cNvPr>
        <xdr:cNvSpPr/>
      </xdr:nvSpPr>
      <xdr:spPr>
        <a:xfrm>
          <a:off x="4103915" y="674914"/>
          <a:ext cx="1370245" cy="395020"/>
        </a:xfrm>
        <a:prstGeom prst="wedgeRoundRectCallout">
          <a:avLst>
            <a:gd name="adj1" fmla="val -54442"/>
            <a:gd name="adj2" fmla="val 124662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申請者氏名を記入</a:t>
          </a:r>
        </a:p>
      </xdr:txBody>
    </xdr:sp>
    <xdr:clientData/>
  </xdr:twoCellAnchor>
  <xdr:twoCellAnchor>
    <xdr:from>
      <xdr:col>8</xdr:col>
      <xdr:colOff>803387</xdr:colOff>
      <xdr:row>3</xdr:row>
      <xdr:rowOff>7585</xdr:rowOff>
    </xdr:from>
    <xdr:to>
      <xdr:col>16</xdr:col>
      <xdr:colOff>155352</xdr:colOff>
      <xdr:row>6</xdr:row>
      <xdr:rowOff>282052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5BBDDE92-94D4-46F0-894C-013B153A0E95}"/>
            </a:ext>
          </a:extLst>
        </xdr:cNvPr>
        <xdr:cNvSpPr/>
      </xdr:nvSpPr>
      <xdr:spPr>
        <a:xfrm>
          <a:off x="7476330" y="889328"/>
          <a:ext cx="6405908" cy="1177981"/>
        </a:xfrm>
        <a:prstGeom prst="wedgeRoundRectCallout">
          <a:avLst>
            <a:gd name="adj1" fmla="val -102961"/>
            <a:gd name="adj2" fmla="val 41059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電力受給契約確認書：最大受電電力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系統連系承諾書：太陽電池モジュールの最大受電電力量又はパワーコンディショナの定格出力の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　　　　　　　いずれかの値の小さい方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小数点第２位以降は切り捨て。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191467</xdr:colOff>
      <xdr:row>10</xdr:row>
      <xdr:rowOff>186929</xdr:rowOff>
    </xdr:from>
    <xdr:to>
      <xdr:col>28</xdr:col>
      <xdr:colOff>16159</xdr:colOff>
      <xdr:row>12</xdr:row>
      <xdr:rowOff>224772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A3994868-1256-463B-816D-3C9B988AF23F}"/>
            </a:ext>
          </a:extLst>
        </xdr:cNvPr>
        <xdr:cNvSpPr/>
      </xdr:nvSpPr>
      <xdr:spPr>
        <a:xfrm>
          <a:off x="13918353" y="2853929"/>
          <a:ext cx="1773235" cy="625672"/>
        </a:xfrm>
        <a:prstGeom prst="wedgeRoundRectCallout">
          <a:avLst>
            <a:gd name="adj1" fmla="val -109913"/>
            <a:gd name="adj2" fmla="val 72211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小数点以下は切り捨てで入力して下さい。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8C936-A3EA-47DB-8319-832DAA38AD7D}">
  <sheetPr>
    <pageSetUpPr fitToPage="1"/>
  </sheetPr>
  <dimension ref="A1:Z33"/>
  <sheetViews>
    <sheetView tabSelected="1" topLeftCell="B1" zoomScale="70" zoomScaleNormal="70" workbookViewId="0">
      <selection activeCell="D5" sqref="D5:E5"/>
    </sheetView>
  </sheetViews>
  <sheetFormatPr defaultRowHeight="18" x14ac:dyDescent="0.45"/>
  <cols>
    <col min="1" max="1" width="3.59765625" style="1" hidden="1" customWidth="1"/>
    <col min="2" max="2" width="19.5" customWidth="1"/>
    <col min="3" max="3" width="10.19921875" customWidth="1"/>
    <col min="4" max="16" width="11.59765625" customWidth="1"/>
    <col min="17" max="17" width="5.19921875" customWidth="1"/>
    <col min="18" max="18" width="11.59765625" customWidth="1"/>
    <col min="19" max="19" width="9" hidden="1" customWidth="1"/>
    <col min="20" max="20" width="7.69921875" hidden="1" customWidth="1"/>
    <col min="21" max="21" width="9.3984375" hidden="1" customWidth="1"/>
    <col min="22" max="22" width="8.5" hidden="1" customWidth="1"/>
    <col min="23" max="23" width="5.8984375" hidden="1" customWidth="1"/>
    <col min="24" max="24" width="8" hidden="1" customWidth="1"/>
    <col min="25" max="25" width="7.69921875" hidden="1" customWidth="1"/>
    <col min="26" max="26" width="8.69921875" hidden="1" customWidth="1"/>
    <col min="27" max="27" width="0" hidden="1" customWidth="1"/>
  </cols>
  <sheetData>
    <row r="1" spans="1:26" ht="23.4" x14ac:dyDescent="0.45">
      <c r="B1" s="56" t="s">
        <v>46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1"/>
    </row>
    <row r="2" spans="1:26" ht="23.4" x14ac:dyDescent="0.4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1"/>
    </row>
    <row r="3" spans="1:26" ht="23.4" x14ac:dyDescent="0.4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26" ht="25.2" customHeight="1" x14ac:dyDescent="0.45">
      <c r="B4" s="51"/>
      <c r="C4" s="51"/>
      <c r="D4" s="51"/>
      <c r="E4" s="51"/>
      <c r="F4" s="51"/>
      <c r="G4" s="51"/>
      <c r="H4" s="51"/>
      <c r="I4" s="51"/>
      <c r="J4" s="51"/>
      <c r="K4" s="57" t="s">
        <v>44</v>
      </c>
      <c r="L4" s="58"/>
      <c r="M4" s="58"/>
      <c r="N4" s="58"/>
      <c r="O4" s="59"/>
      <c r="P4" s="52"/>
      <c r="Q4" s="51"/>
    </row>
    <row r="5" spans="1:26" ht="22.95" customHeight="1" x14ac:dyDescent="0.45">
      <c r="A5" s="46"/>
      <c r="B5" s="60" t="s">
        <v>43</v>
      </c>
      <c r="C5" s="60"/>
      <c r="D5" s="61"/>
      <c r="E5" s="6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26" ht="22.95" customHeight="1" x14ac:dyDescent="0.45">
      <c r="A6" s="46"/>
      <c r="B6" s="60" t="s">
        <v>42</v>
      </c>
      <c r="C6" s="60"/>
      <c r="D6" s="60" t="s">
        <v>41</v>
      </c>
      <c r="E6" s="60"/>
      <c r="F6" s="19"/>
      <c r="G6" s="19"/>
      <c r="H6" s="49"/>
      <c r="I6" s="19"/>
      <c r="J6" s="19"/>
      <c r="K6" s="19"/>
      <c r="L6" s="19"/>
      <c r="M6" s="19"/>
      <c r="N6" s="19"/>
      <c r="O6" s="19"/>
    </row>
    <row r="7" spans="1:26" ht="22.95" customHeight="1" x14ac:dyDescent="0.45">
      <c r="A7" s="46"/>
      <c r="B7" s="60" t="s">
        <v>40</v>
      </c>
      <c r="C7" s="60"/>
      <c r="D7" s="62"/>
      <c r="E7" s="62"/>
      <c r="F7" s="19" t="s">
        <v>39</v>
      </c>
      <c r="G7" s="19"/>
      <c r="H7" s="19"/>
      <c r="I7" s="19"/>
      <c r="J7" s="19"/>
      <c r="K7" s="19"/>
      <c r="L7" s="19"/>
      <c r="M7" s="19"/>
      <c r="N7" s="19"/>
      <c r="O7" s="19"/>
    </row>
    <row r="8" spans="1:26" ht="22.95" customHeight="1" x14ac:dyDescent="0.45">
      <c r="A8" s="46"/>
      <c r="B8" s="63" t="s">
        <v>38</v>
      </c>
      <c r="C8" s="64"/>
      <c r="D8" s="50" t="s">
        <v>37</v>
      </c>
      <c r="E8" s="50" t="s">
        <v>36</v>
      </c>
      <c r="F8" s="50" t="s">
        <v>35</v>
      </c>
      <c r="G8" s="50" t="s">
        <v>34</v>
      </c>
      <c r="H8" s="50" t="s">
        <v>33</v>
      </c>
      <c r="I8" s="50" t="s">
        <v>32</v>
      </c>
      <c r="J8" s="50" t="s">
        <v>31</v>
      </c>
      <c r="K8" s="50" t="s">
        <v>30</v>
      </c>
      <c r="L8" s="50" t="s">
        <v>29</v>
      </c>
      <c r="M8" s="50" t="s">
        <v>28</v>
      </c>
      <c r="N8" s="50" t="s">
        <v>27</v>
      </c>
      <c r="O8" s="50" t="s">
        <v>26</v>
      </c>
      <c r="P8" s="50" t="s">
        <v>15</v>
      </c>
      <c r="Q8" s="49"/>
      <c r="R8" s="48"/>
      <c r="T8" s="1" t="s">
        <v>25</v>
      </c>
    </row>
    <row r="9" spans="1:26" ht="22.95" customHeight="1" x14ac:dyDescent="0.45">
      <c r="A9" s="47" t="s">
        <v>24</v>
      </c>
      <c r="B9" s="63" t="s">
        <v>23</v>
      </c>
      <c r="C9" s="64"/>
      <c r="D9" s="45">
        <v>5</v>
      </c>
      <c r="E9" s="45">
        <v>5.3</v>
      </c>
      <c r="F9" s="45">
        <v>4.66</v>
      </c>
      <c r="G9" s="45">
        <v>4.59</v>
      </c>
      <c r="H9" s="45">
        <v>4.51</v>
      </c>
      <c r="I9" s="45">
        <v>3.95</v>
      </c>
      <c r="J9" s="45">
        <v>3.76</v>
      </c>
      <c r="K9" s="45">
        <v>3.53</v>
      </c>
      <c r="L9" s="45">
        <v>3.57</v>
      </c>
      <c r="M9" s="45">
        <v>4.17</v>
      </c>
      <c r="N9" s="45">
        <v>4.46</v>
      </c>
      <c r="O9" s="45">
        <v>4.72</v>
      </c>
      <c r="P9" s="31"/>
      <c r="R9" s="1"/>
      <c r="S9" t="s">
        <v>22</v>
      </c>
      <c r="T9">
        <v>0.85</v>
      </c>
      <c r="U9" t="s">
        <v>21</v>
      </c>
      <c r="V9">
        <v>0.92</v>
      </c>
      <c r="W9" t="s">
        <v>20</v>
      </c>
      <c r="X9">
        <v>0.93</v>
      </c>
      <c r="Y9" t="s">
        <v>19</v>
      </c>
      <c r="Z9" s="15">
        <f>P12/12</f>
        <v>0</v>
      </c>
    </row>
    <row r="10" spans="1:26" ht="27" hidden="1" customHeight="1" x14ac:dyDescent="0.45">
      <c r="A10" s="46"/>
      <c r="B10" s="63" t="s">
        <v>18</v>
      </c>
      <c r="C10" s="64"/>
      <c r="D10" s="45">
        <v>30</v>
      </c>
      <c r="E10" s="45">
        <v>31</v>
      </c>
      <c r="F10" s="45">
        <v>30</v>
      </c>
      <c r="G10" s="45">
        <v>31</v>
      </c>
      <c r="H10" s="45">
        <v>31</v>
      </c>
      <c r="I10" s="45">
        <v>30</v>
      </c>
      <c r="J10" s="45">
        <v>31</v>
      </c>
      <c r="K10" s="45">
        <v>30</v>
      </c>
      <c r="L10" s="45">
        <v>31</v>
      </c>
      <c r="M10" s="45">
        <v>31</v>
      </c>
      <c r="N10" s="45">
        <v>28</v>
      </c>
      <c r="O10" s="45">
        <v>31</v>
      </c>
      <c r="P10" s="44"/>
      <c r="R10" s="1"/>
    </row>
    <row r="11" spans="1:26" ht="22.95" customHeight="1" x14ac:dyDescent="0.45">
      <c r="A11" s="26" t="s">
        <v>17</v>
      </c>
      <c r="B11" s="63" t="s">
        <v>16</v>
      </c>
      <c r="C11" s="64"/>
      <c r="D11" s="43">
        <f t="shared" ref="D11:O11" si="0">IFERROR(D9*D10*$D$7*$X$11,"")</f>
        <v>0</v>
      </c>
      <c r="E11" s="43">
        <f t="shared" si="0"/>
        <v>0</v>
      </c>
      <c r="F11" s="43">
        <f t="shared" si="0"/>
        <v>0</v>
      </c>
      <c r="G11" s="43">
        <f>IFERROR(G9*G10*$D$7*$X$11,"")</f>
        <v>0</v>
      </c>
      <c r="H11" s="43">
        <f t="shared" si="0"/>
        <v>0</v>
      </c>
      <c r="I11" s="43">
        <f t="shared" si="0"/>
        <v>0</v>
      </c>
      <c r="J11" s="43">
        <f t="shared" si="0"/>
        <v>0</v>
      </c>
      <c r="K11" s="43">
        <f t="shared" si="0"/>
        <v>0</v>
      </c>
      <c r="L11" s="43">
        <f t="shared" si="0"/>
        <v>0</v>
      </c>
      <c r="M11" s="43">
        <f t="shared" si="0"/>
        <v>0</v>
      </c>
      <c r="N11" s="43">
        <f t="shared" si="0"/>
        <v>0</v>
      </c>
      <c r="O11" s="43">
        <f t="shared" si="0"/>
        <v>0</v>
      </c>
      <c r="P11" s="43">
        <f>SUM(D11:O11)</f>
        <v>0</v>
      </c>
      <c r="Q11" s="42"/>
      <c r="R11" s="38"/>
      <c r="W11" t="s">
        <v>15</v>
      </c>
      <c r="X11">
        <v>0.73</v>
      </c>
      <c r="Z11" s="15">
        <f>Z9*30</f>
        <v>0</v>
      </c>
    </row>
    <row r="12" spans="1:26" ht="22.95" customHeight="1" x14ac:dyDescent="0.45">
      <c r="A12" s="26" t="s">
        <v>14</v>
      </c>
      <c r="B12" s="63" t="s">
        <v>13</v>
      </c>
      <c r="C12" s="64"/>
      <c r="D12" s="41">
        <f t="shared" ref="D12:O12" si="1">IFERROR(D11*0.5,"")</f>
        <v>0</v>
      </c>
      <c r="E12" s="41">
        <f t="shared" si="1"/>
        <v>0</v>
      </c>
      <c r="F12" s="41">
        <f t="shared" si="1"/>
        <v>0</v>
      </c>
      <c r="G12" s="41">
        <f t="shared" si="1"/>
        <v>0</v>
      </c>
      <c r="H12" s="41">
        <f t="shared" si="1"/>
        <v>0</v>
      </c>
      <c r="I12" s="41">
        <f t="shared" si="1"/>
        <v>0</v>
      </c>
      <c r="J12" s="41">
        <f t="shared" si="1"/>
        <v>0</v>
      </c>
      <c r="K12" s="41">
        <f t="shared" si="1"/>
        <v>0</v>
      </c>
      <c r="L12" s="41">
        <f t="shared" si="1"/>
        <v>0</v>
      </c>
      <c r="M12" s="41">
        <f t="shared" si="1"/>
        <v>0</v>
      </c>
      <c r="N12" s="41">
        <f t="shared" si="1"/>
        <v>0</v>
      </c>
      <c r="O12" s="41">
        <f t="shared" si="1"/>
        <v>0</v>
      </c>
      <c r="P12" s="40">
        <f>SUM(D12:O12)</f>
        <v>0</v>
      </c>
      <c r="Q12" s="39"/>
      <c r="R12" s="38"/>
    </row>
    <row r="13" spans="1:26" ht="22.95" customHeight="1" x14ac:dyDescent="0.45">
      <c r="A13" s="26" t="s">
        <v>12</v>
      </c>
      <c r="B13" s="63" t="s">
        <v>11</v>
      </c>
      <c r="C13" s="64"/>
      <c r="D13" s="37">
        <v>50</v>
      </c>
      <c r="E13" s="37">
        <v>50</v>
      </c>
      <c r="F13" s="37">
        <v>50</v>
      </c>
      <c r="G13" s="37">
        <v>50</v>
      </c>
      <c r="H13" s="37">
        <v>50</v>
      </c>
      <c r="I13" s="37">
        <v>50</v>
      </c>
      <c r="J13" s="37">
        <v>50</v>
      </c>
      <c r="K13" s="37">
        <v>50</v>
      </c>
      <c r="L13" s="37">
        <v>50</v>
      </c>
      <c r="M13" s="37">
        <v>50</v>
      </c>
      <c r="N13" s="37">
        <v>50</v>
      </c>
      <c r="O13" s="37">
        <v>50</v>
      </c>
      <c r="P13" s="36"/>
      <c r="Q13" s="35"/>
    </row>
    <row r="14" spans="1:26" ht="22.95" customHeight="1" x14ac:dyDescent="0.45">
      <c r="A14" s="26" t="s">
        <v>10</v>
      </c>
      <c r="B14" s="63" t="s">
        <v>9</v>
      </c>
      <c r="C14" s="6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43">
        <f>SUM(D14:O14)</f>
        <v>0</v>
      </c>
      <c r="Q14" s="15"/>
      <c r="Z14">
        <f>IFERROR(D14/D11,0)+IFERROR(E14/E11,0)+IFERROR(F14/F11,0)+IFERROR(G14/G11,0)+IFERROR(H14/H11,0)+IFERROR(I14/I11,0)+IFERROR(J14/J11,0)+IFERROR(K14/K11,0)+IFERROR(L14/L11,0)+IFERROR(M14/M11,0)+IFERROR(N14/N11,0)+IFERROR(O14/O11,0)</f>
        <v>0</v>
      </c>
    </row>
    <row r="15" spans="1:26" ht="22.95" customHeight="1" x14ac:dyDescent="0.45">
      <c r="A15" s="26" t="s">
        <v>8</v>
      </c>
      <c r="B15" s="63" t="s">
        <v>7</v>
      </c>
      <c r="C15" s="64"/>
      <c r="D15" s="55">
        <f>MAX(D11-D14,0)</f>
        <v>0</v>
      </c>
      <c r="E15" s="55">
        <f t="shared" ref="E15:O15" si="2">MAX(E11-E14,0)</f>
        <v>0</v>
      </c>
      <c r="F15" s="55">
        <f t="shared" si="2"/>
        <v>0</v>
      </c>
      <c r="G15" s="55">
        <f t="shared" si="2"/>
        <v>0</v>
      </c>
      <c r="H15" s="55">
        <f t="shared" si="2"/>
        <v>0</v>
      </c>
      <c r="I15" s="55">
        <f t="shared" si="2"/>
        <v>0</v>
      </c>
      <c r="J15" s="55">
        <f t="shared" si="2"/>
        <v>0</v>
      </c>
      <c r="K15" s="55">
        <f t="shared" si="2"/>
        <v>0</v>
      </c>
      <c r="L15" s="55">
        <f t="shared" si="2"/>
        <v>0</v>
      </c>
      <c r="M15" s="55">
        <f t="shared" si="2"/>
        <v>0</v>
      </c>
      <c r="N15" s="55">
        <f t="shared" si="2"/>
        <v>0</v>
      </c>
      <c r="O15" s="55">
        <f t="shared" si="2"/>
        <v>0</v>
      </c>
      <c r="P15" s="40">
        <f>SUM(D15:O15)</f>
        <v>0</v>
      </c>
      <c r="Z15">
        <f>IFERROR(D17/D13,0)+IFERROR(E17/E13,0)+IFERROR(F17/F13,0)+IFERROR(G17/G13,0)+IFERROR(H17/H13,0)+IFERROR(I17/I13,0)+IFERROR(J17/J13,0)+IFERROR(K17/K13,0)+IFERROR(L17/L13,0)+IFERROR(M17/M13,0)+IFERROR(N17/N13,0)+IFERROR(O17/O13,0)</f>
        <v>0</v>
      </c>
    </row>
    <row r="16" spans="1:26" ht="22.95" customHeight="1" thickBot="1" x14ac:dyDescent="0.5">
      <c r="A16" s="26" t="s">
        <v>6</v>
      </c>
      <c r="B16" s="63" t="s">
        <v>5</v>
      </c>
      <c r="C16" s="64"/>
      <c r="D16" s="32">
        <f t="shared" ref="D16:O16" si="3">IF(D14-D15&gt;0,D11,D14)</f>
        <v>0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32">
        <f t="shared" si="3"/>
        <v>0</v>
      </c>
      <c r="P16" s="31"/>
    </row>
    <row r="17" spans="1:18" ht="22.95" customHeight="1" thickBot="1" x14ac:dyDescent="0.5">
      <c r="A17" s="26" t="s">
        <v>4</v>
      </c>
      <c r="B17" s="65" t="s">
        <v>3</v>
      </c>
      <c r="C17" s="67"/>
      <c r="D17" s="30">
        <f t="shared" ref="D17:O17" si="4">IFERROR(ROUNDDOWN(D16*100/D11,0),0)</f>
        <v>0</v>
      </c>
      <c r="E17" s="30">
        <f t="shared" si="4"/>
        <v>0</v>
      </c>
      <c r="F17" s="30">
        <f t="shared" si="4"/>
        <v>0</v>
      </c>
      <c r="G17" s="30">
        <f t="shared" si="4"/>
        <v>0</v>
      </c>
      <c r="H17" s="30">
        <f t="shared" si="4"/>
        <v>0</v>
      </c>
      <c r="I17" s="30">
        <f t="shared" si="4"/>
        <v>0</v>
      </c>
      <c r="J17" s="30">
        <f t="shared" si="4"/>
        <v>0</v>
      </c>
      <c r="K17" s="30">
        <f t="shared" si="4"/>
        <v>0</v>
      </c>
      <c r="L17" s="30">
        <f t="shared" si="4"/>
        <v>0</v>
      </c>
      <c r="M17" s="30">
        <f t="shared" si="4"/>
        <v>0</v>
      </c>
      <c r="N17" s="30">
        <f t="shared" si="4"/>
        <v>0</v>
      </c>
      <c r="O17" s="30">
        <f t="shared" si="4"/>
        <v>0</v>
      </c>
      <c r="P17" s="29">
        <f>IFERROR(ROUNDDOWN(AVERAGE(D17:O17),0),0)</f>
        <v>0</v>
      </c>
      <c r="Q17" s="28"/>
      <c r="R17" s="27" t="str">
        <f>IF(P17&gt;=50,"申請可能","申請不可")</f>
        <v>申請不可</v>
      </c>
    </row>
    <row r="18" spans="1:18" ht="22.95" customHeight="1" x14ac:dyDescent="0.45">
      <c r="A18" s="26" t="s">
        <v>2</v>
      </c>
      <c r="B18" s="65" t="s">
        <v>1</v>
      </c>
      <c r="C18" s="66"/>
      <c r="D18" s="25" t="str">
        <f t="shared" ref="D18:O18" si="5">IF(D17&gt;=D13,"〇","-")</f>
        <v>-</v>
      </c>
      <c r="E18" s="25" t="str">
        <f t="shared" si="5"/>
        <v>-</v>
      </c>
      <c r="F18" s="25" t="str">
        <f t="shared" si="5"/>
        <v>-</v>
      </c>
      <c r="G18" s="25" t="str">
        <f t="shared" si="5"/>
        <v>-</v>
      </c>
      <c r="H18" s="25" t="str">
        <f t="shared" si="5"/>
        <v>-</v>
      </c>
      <c r="I18" s="25" t="str">
        <f t="shared" si="5"/>
        <v>-</v>
      </c>
      <c r="J18" s="25" t="str">
        <f t="shared" si="5"/>
        <v>-</v>
      </c>
      <c r="K18" s="25" t="str">
        <f t="shared" si="5"/>
        <v>-</v>
      </c>
      <c r="L18" s="25" t="str">
        <f t="shared" si="5"/>
        <v>-</v>
      </c>
      <c r="M18" s="25" t="str">
        <f t="shared" si="5"/>
        <v>-</v>
      </c>
      <c r="N18" s="25" t="str">
        <f t="shared" si="5"/>
        <v>-</v>
      </c>
      <c r="O18" s="25" t="str">
        <f t="shared" si="5"/>
        <v>-</v>
      </c>
      <c r="P18" s="24"/>
      <c r="Q18" s="23"/>
    </row>
    <row r="19" spans="1:18" ht="22.95" customHeight="1" x14ac:dyDescent="0.45">
      <c r="A19" s="21" t="s">
        <v>0</v>
      </c>
      <c r="B19" s="22"/>
      <c r="C19" s="19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8" ht="22.95" customHeight="1" x14ac:dyDescent="0.45">
      <c r="A20" s="21"/>
      <c r="B20" s="20"/>
      <c r="C20" s="19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8" ht="22.95" customHeight="1" x14ac:dyDescent="0.45">
      <c r="A21" s="18"/>
      <c r="B21" s="17"/>
      <c r="C21" s="5"/>
      <c r="E21" s="16"/>
      <c r="F21" s="16"/>
      <c r="G21" s="16"/>
      <c r="H21" s="16"/>
      <c r="I21" s="16"/>
      <c r="J21" s="16"/>
      <c r="K21" s="15"/>
      <c r="L21" s="15"/>
      <c r="M21" s="15"/>
      <c r="N21" s="15"/>
      <c r="O21" s="15"/>
      <c r="P21" s="15"/>
      <c r="Q21" s="15"/>
    </row>
    <row r="22" spans="1:18" ht="22.95" customHeight="1" x14ac:dyDescent="0.45">
      <c r="A22" s="12"/>
      <c r="B22" s="2"/>
      <c r="C22" s="5"/>
      <c r="D22" s="16"/>
      <c r="E22" s="16"/>
      <c r="F22" s="16"/>
      <c r="G22" s="16"/>
      <c r="H22" s="16"/>
      <c r="I22" s="16"/>
      <c r="J22" s="16"/>
      <c r="K22" s="15"/>
      <c r="L22" s="15"/>
      <c r="M22" s="15"/>
      <c r="N22" s="15"/>
      <c r="O22" s="15"/>
      <c r="P22" s="15"/>
      <c r="Q22" s="15"/>
    </row>
    <row r="23" spans="1:18" s="4" customFormat="1" ht="22.95" customHeight="1" x14ac:dyDescent="0.45">
      <c r="A23" s="12"/>
      <c r="B23" s="5"/>
      <c r="C23" s="5"/>
      <c r="D23" s="10"/>
      <c r="E23" s="10"/>
      <c r="F23" s="10"/>
      <c r="G23" s="10"/>
      <c r="H23" s="10"/>
      <c r="I23" s="10"/>
      <c r="J23" s="10"/>
      <c r="K23" s="9"/>
      <c r="L23" s="9"/>
      <c r="M23" s="9"/>
      <c r="N23" s="9"/>
      <c r="O23" s="9"/>
      <c r="P23" s="9"/>
      <c r="Q23" s="9"/>
    </row>
    <row r="24" spans="1:18" s="4" customFormat="1" ht="22.95" customHeight="1" x14ac:dyDescent="0.45">
      <c r="A24" s="12"/>
      <c r="B24" s="5"/>
      <c r="C24" s="5"/>
      <c r="D24" s="10"/>
      <c r="E24" s="10"/>
      <c r="F24" s="10"/>
      <c r="G24" s="10"/>
      <c r="H24" s="10"/>
      <c r="I24" s="10"/>
      <c r="J24" s="10"/>
      <c r="K24" s="9"/>
      <c r="L24" s="9"/>
      <c r="M24" s="9"/>
      <c r="N24" s="9"/>
      <c r="O24" s="9"/>
      <c r="P24" s="9"/>
      <c r="Q24" s="9"/>
    </row>
    <row r="25" spans="1:18" s="4" customFormat="1" ht="22.95" customHeight="1" x14ac:dyDescent="0.4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 s="4" customFormat="1" ht="22.95" customHeight="1" x14ac:dyDescent="0.45">
      <c r="A26" s="12"/>
      <c r="B26" s="6"/>
      <c r="C26" s="5"/>
      <c r="D26" s="10"/>
      <c r="E26" s="10"/>
      <c r="F26" s="10"/>
      <c r="G26" s="10"/>
      <c r="H26" s="10"/>
      <c r="I26" s="10"/>
      <c r="J26" s="10"/>
      <c r="K26" s="9"/>
      <c r="L26" s="9"/>
      <c r="M26" s="9"/>
      <c r="N26" s="9"/>
      <c r="O26" s="9"/>
      <c r="P26" s="9"/>
      <c r="Q26" s="9"/>
    </row>
    <row r="27" spans="1:18" s="4" customFormat="1" ht="22.95" customHeight="1" x14ac:dyDescent="0.45">
      <c r="A27" s="13"/>
      <c r="B27" s="12"/>
      <c r="C27" s="5"/>
      <c r="D27" s="10"/>
      <c r="E27" s="10"/>
      <c r="F27" s="10"/>
      <c r="G27" s="10"/>
      <c r="H27" s="10"/>
      <c r="I27" s="10"/>
      <c r="J27" s="10"/>
      <c r="K27" s="9"/>
      <c r="L27" s="9"/>
      <c r="M27" s="9"/>
      <c r="N27" s="9"/>
      <c r="O27" s="9"/>
      <c r="P27" s="9"/>
      <c r="Q27" s="9"/>
    </row>
    <row r="28" spans="1:18" s="4" customFormat="1" ht="22.95" customHeight="1" x14ac:dyDescent="0.45">
      <c r="A28" s="6"/>
      <c r="B28" s="11"/>
      <c r="C28" s="5"/>
      <c r="D28" s="10"/>
      <c r="E28" s="10"/>
      <c r="F28" s="10"/>
      <c r="G28" s="10"/>
      <c r="H28" s="10"/>
      <c r="I28" s="10"/>
      <c r="J28" s="10"/>
      <c r="K28" s="9"/>
      <c r="L28" s="9"/>
      <c r="M28" s="9"/>
      <c r="N28" s="9"/>
      <c r="O28" s="9"/>
      <c r="P28" s="9"/>
      <c r="Q28" s="9"/>
    </row>
    <row r="29" spans="1:18" s="4" customFormat="1" ht="22.95" customHeight="1" x14ac:dyDescent="0.2">
      <c r="A29" s="6"/>
      <c r="B29" s="7"/>
      <c r="C29" s="7"/>
      <c r="D29" s="8"/>
      <c r="E29" s="7"/>
      <c r="F29" s="5"/>
      <c r="G29" s="5"/>
      <c r="H29" s="5"/>
      <c r="I29" s="5"/>
      <c r="J29" s="5"/>
    </row>
    <row r="30" spans="1:18" s="4" customFormat="1" ht="22.95" customHeight="1" x14ac:dyDescent="0.2">
      <c r="A30" s="6"/>
      <c r="B30" s="7"/>
      <c r="C30" s="7"/>
      <c r="D30" s="8"/>
      <c r="E30" s="7"/>
      <c r="F30" s="5"/>
      <c r="G30" s="5"/>
      <c r="H30" s="5"/>
      <c r="I30" s="5"/>
      <c r="J30" s="5"/>
    </row>
    <row r="31" spans="1:18" s="4" customFormat="1" ht="22.95" customHeight="1" x14ac:dyDescent="0.45">
      <c r="A31" s="6"/>
      <c r="B31" s="5"/>
      <c r="C31" s="5"/>
      <c r="D31" s="5"/>
      <c r="E31" s="5"/>
      <c r="F31" s="5"/>
      <c r="G31" s="5"/>
      <c r="H31" s="5"/>
      <c r="I31" s="5"/>
      <c r="J31" s="5"/>
    </row>
    <row r="32" spans="1:18" s="4" customFormat="1" ht="22.95" customHeight="1" x14ac:dyDescent="0.45">
      <c r="A32" s="6"/>
      <c r="B32" s="5"/>
      <c r="C32" s="5"/>
      <c r="D32" s="5"/>
      <c r="E32" s="5"/>
      <c r="F32" s="5"/>
      <c r="G32" s="5"/>
      <c r="H32" s="5"/>
      <c r="I32" s="5"/>
      <c r="J32" s="5"/>
    </row>
    <row r="33" spans="1:10" ht="22.95" customHeight="1" x14ac:dyDescent="0.45">
      <c r="A33" s="3"/>
      <c r="B33" s="2"/>
      <c r="C33" s="2"/>
      <c r="D33" s="2"/>
      <c r="E33" s="2"/>
      <c r="F33" s="2"/>
      <c r="G33" s="2"/>
      <c r="H33" s="2"/>
      <c r="I33" s="2"/>
      <c r="J33" s="2"/>
    </row>
  </sheetData>
  <sheetProtection algorithmName="SHA-512" hashValue="yq2ZQefSuKbEroh3FD67dKYpaFuL90L/gEmoxrWQoB2ZMj8xzGD0Z+1yaWxMh7i7yn1qouw8FHpCwKLXQXt+Jw==" saltValue="dMse7Op6Avqo3wzWZKWbzg==" spinCount="100000" sheet="1" selectLockedCells="1"/>
  <mergeCells count="19">
    <mergeCell ref="B11:C11"/>
    <mergeCell ref="B18:C18"/>
    <mergeCell ref="B12:C12"/>
    <mergeCell ref="B13:C13"/>
    <mergeCell ref="B14:C14"/>
    <mergeCell ref="B15:C15"/>
    <mergeCell ref="B16:C16"/>
    <mergeCell ref="B17:C17"/>
    <mergeCell ref="B7:C7"/>
    <mergeCell ref="D7:E7"/>
    <mergeCell ref="B8:C8"/>
    <mergeCell ref="B9:C9"/>
    <mergeCell ref="B10:C10"/>
    <mergeCell ref="B1:P2"/>
    <mergeCell ref="K4:O4"/>
    <mergeCell ref="B5:C5"/>
    <mergeCell ref="D5:E5"/>
    <mergeCell ref="B6:C6"/>
    <mergeCell ref="D6:E6"/>
  </mergeCells>
  <phoneticPr fontId="2"/>
  <dataValidations count="3">
    <dataValidation type="custom" allowBlank="1" showInputMessage="1" showErrorMessage="1" error="小数点以下切り捨てで入力お願いします。" sqref="D14:O14" xr:uid="{37C3CDAD-7EDC-4C66-9961-2A7D1FA204D5}">
      <formula1>D14=INT(D14)</formula1>
    </dataValidation>
    <dataValidation type="custom" allowBlank="1" showInputMessage="1" showErrorMessage="1" error="小数点第２位以下は切り捨てで入力お願いします。" sqref="D7:E7" xr:uid="{194EF446-7BDB-46CD-BAAD-A948FDE1D28B}">
      <formula1>D7*10=INT(D7*10)</formula1>
    </dataValidation>
    <dataValidation type="list" allowBlank="1" showInputMessage="1" showErrorMessage="1" sqref="D6" xr:uid="{F7DA286A-0C3F-4A9D-8537-198570C92F7D}">
      <formula1>"浜通り,中通り,会津地方"</formula1>
    </dataValidation>
  </dataValidation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4AD53-C02B-46B7-8A6B-DA611E7BA07C}">
  <sheetPr>
    <pageSetUpPr fitToPage="1"/>
  </sheetPr>
  <dimension ref="A1:Z33"/>
  <sheetViews>
    <sheetView topLeftCell="B1" zoomScale="70" zoomScaleNormal="70" workbookViewId="0">
      <selection activeCell="D5" sqref="D5:E5"/>
    </sheetView>
  </sheetViews>
  <sheetFormatPr defaultRowHeight="18" x14ac:dyDescent="0.45"/>
  <cols>
    <col min="1" max="1" width="3.59765625" style="1" hidden="1" customWidth="1"/>
    <col min="2" max="2" width="19.5" customWidth="1"/>
    <col min="3" max="3" width="10.19921875" customWidth="1"/>
    <col min="4" max="16" width="11.59765625" customWidth="1"/>
    <col min="17" max="17" width="5.19921875" customWidth="1"/>
    <col min="18" max="18" width="11.59765625" customWidth="1"/>
    <col min="19" max="19" width="9" hidden="1" customWidth="1"/>
    <col min="20" max="20" width="7.69921875" hidden="1" customWidth="1"/>
    <col min="21" max="21" width="9.3984375" hidden="1" customWidth="1"/>
    <col min="22" max="22" width="8.5" hidden="1" customWidth="1"/>
    <col min="23" max="23" width="5.8984375" hidden="1" customWidth="1"/>
    <col min="24" max="24" width="8" hidden="1" customWidth="1"/>
    <col min="25" max="25" width="7.69921875" hidden="1" customWidth="1"/>
    <col min="26" max="26" width="8.69921875" hidden="1" customWidth="1"/>
    <col min="27" max="27" width="0" hidden="1" customWidth="1"/>
  </cols>
  <sheetData>
    <row r="1" spans="1:26" ht="23.4" x14ac:dyDescent="0.45">
      <c r="B1" s="56" t="s">
        <v>46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3"/>
    </row>
    <row r="2" spans="1:26" ht="23.4" x14ac:dyDescent="0.4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3"/>
    </row>
    <row r="3" spans="1:26" ht="23.4" x14ac:dyDescent="0.4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26" ht="25.2" customHeight="1" x14ac:dyDescent="0.45">
      <c r="B4" s="53"/>
      <c r="C4" s="53"/>
      <c r="D4" s="53"/>
      <c r="E4" s="53"/>
      <c r="F4" s="53"/>
      <c r="G4" s="53"/>
      <c r="H4" s="53"/>
      <c r="I4" s="53"/>
      <c r="J4" s="53"/>
      <c r="K4" s="57" t="s">
        <v>44</v>
      </c>
      <c r="L4" s="58"/>
      <c r="M4" s="58"/>
      <c r="N4" s="58"/>
      <c r="O4" s="59"/>
      <c r="P4" s="52"/>
      <c r="Q4" s="53"/>
    </row>
    <row r="5" spans="1:26" ht="22.95" customHeight="1" x14ac:dyDescent="0.45">
      <c r="A5" s="46"/>
      <c r="B5" s="60" t="s">
        <v>43</v>
      </c>
      <c r="C5" s="60"/>
      <c r="D5" s="61" t="s">
        <v>45</v>
      </c>
      <c r="E5" s="61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26" ht="22.95" customHeight="1" x14ac:dyDescent="0.45">
      <c r="A6" s="46"/>
      <c r="B6" s="60" t="s">
        <v>42</v>
      </c>
      <c r="C6" s="60"/>
      <c r="D6" s="60" t="s">
        <v>41</v>
      </c>
      <c r="E6" s="60"/>
      <c r="F6" s="19"/>
      <c r="G6" s="19"/>
      <c r="H6" s="49"/>
      <c r="I6" s="19"/>
      <c r="J6" s="19"/>
      <c r="K6" s="19"/>
      <c r="L6" s="19"/>
      <c r="M6" s="19"/>
      <c r="N6" s="19"/>
      <c r="O6" s="19"/>
    </row>
    <row r="7" spans="1:26" ht="22.95" customHeight="1" x14ac:dyDescent="0.45">
      <c r="A7" s="46"/>
      <c r="B7" s="60" t="s">
        <v>40</v>
      </c>
      <c r="C7" s="60"/>
      <c r="D7" s="62">
        <v>49.5</v>
      </c>
      <c r="E7" s="62"/>
      <c r="F7" s="19" t="s">
        <v>39</v>
      </c>
      <c r="G7" s="19"/>
      <c r="H7" s="19"/>
      <c r="I7" s="19"/>
      <c r="J7" s="19"/>
      <c r="K7" s="19"/>
      <c r="L7" s="19"/>
      <c r="M7" s="19"/>
      <c r="N7" s="19"/>
      <c r="O7" s="19"/>
    </row>
    <row r="8" spans="1:26" ht="22.95" customHeight="1" x14ac:dyDescent="0.45">
      <c r="A8" s="46"/>
      <c r="B8" s="63" t="s">
        <v>38</v>
      </c>
      <c r="C8" s="64"/>
      <c r="D8" s="54" t="s">
        <v>37</v>
      </c>
      <c r="E8" s="54" t="s">
        <v>36</v>
      </c>
      <c r="F8" s="54" t="s">
        <v>35</v>
      </c>
      <c r="G8" s="54" t="s">
        <v>34</v>
      </c>
      <c r="H8" s="54" t="s">
        <v>33</v>
      </c>
      <c r="I8" s="54" t="s">
        <v>32</v>
      </c>
      <c r="J8" s="54" t="s">
        <v>31</v>
      </c>
      <c r="K8" s="54" t="s">
        <v>30</v>
      </c>
      <c r="L8" s="54" t="s">
        <v>29</v>
      </c>
      <c r="M8" s="54" t="s">
        <v>28</v>
      </c>
      <c r="N8" s="54" t="s">
        <v>27</v>
      </c>
      <c r="O8" s="54" t="s">
        <v>26</v>
      </c>
      <c r="P8" s="54" t="s">
        <v>15</v>
      </c>
      <c r="Q8" s="49"/>
      <c r="R8" s="48"/>
      <c r="T8" s="1" t="s">
        <v>25</v>
      </c>
    </row>
    <row r="9" spans="1:26" ht="22.95" customHeight="1" x14ac:dyDescent="0.45">
      <c r="A9" s="47" t="s">
        <v>24</v>
      </c>
      <c r="B9" s="63" t="s">
        <v>23</v>
      </c>
      <c r="C9" s="64"/>
      <c r="D9" s="45">
        <v>5</v>
      </c>
      <c r="E9" s="45">
        <v>5.3</v>
      </c>
      <c r="F9" s="45">
        <v>4.66</v>
      </c>
      <c r="G9" s="45">
        <v>4.59</v>
      </c>
      <c r="H9" s="45">
        <v>4.51</v>
      </c>
      <c r="I9" s="45">
        <v>3.95</v>
      </c>
      <c r="J9" s="45">
        <v>3.76</v>
      </c>
      <c r="K9" s="45">
        <v>3.53</v>
      </c>
      <c r="L9" s="45">
        <v>3.57</v>
      </c>
      <c r="M9" s="45">
        <v>4.17</v>
      </c>
      <c r="N9" s="45">
        <v>4.46</v>
      </c>
      <c r="O9" s="45">
        <v>4.72</v>
      </c>
      <c r="P9" s="31"/>
      <c r="R9" s="1"/>
      <c r="S9" t="s">
        <v>22</v>
      </c>
      <c r="T9">
        <v>0.85</v>
      </c>
      <c r="U9" t="s">
        <v>21</v>
      </c>
      <c r="V9">
        <v>0.92</v>
      </c>
      <c r="W9" t="s">
        <v>20</v>
      </c>
      <c r="X9">
        <v>0.93</v>
      </c>
      <c r="Y9" t="s">
        <v>19</v>
      </c>
      <c r="Z9" s="15">
        <f>P12/12</f>
        <v>2391.3841874999998</v>
      </c>
    </row>
    <row r="10" spans="1:26" ht="27" hidden="1" customHeight="1" x14ac:dyDescent="0.45">
      <c r="A10" s="46"/>
      <c r="B10" s="63" t="s">
        <v>18</v>
      </c>
      <c r="C10" s="64"/>
      <c r="D10" s="45">
        <v>30</v>
      </c>
      <c r="E10" s="45">
        <v>31</v>
      </c>
      <c r="F10" s="45">
        <v>30</v>
      </c>
      <c r="G10" s="45">
        <v>31</v>
      </c>
      <c r="H10" s="45">
        <v>31</v>
      </c>
      <c r="I10" s="45">
        <v>30</v>
      </c>
      <c r="J10" s="45">
        <v>31</v>
      </c>
      <c r="K10" s="45">
        <v>30</v>
      </c>
      <c r="L10" s="45">
        <v>31</v>
      </c>
      <c r="M10" s="45">
        <v>31</v>
      </c>
      <c r="N10" s="45">
        <v>28</v>
      </c>
      <c r="O10" s="45">
        <v>31</v>
      </c>
      <c r="P10" s="44"/>
      <c r="R10" s="1"/>
    </row>
    <row r="11" spans="1:26" ht="22.95" customHeight="1" x14ac:dyDescent="0.45">
      <c r="A11" s="26" t="s">
        <v>17</v>
      </c>
      <c r="B11" s="63" t="s">
        <v>16</v>
      </c>
      <c r="C11" s="64"/>
      <c r="D11" s="43">
        <f t="shared" ref="D11:O11" si="0">IFERROR(D9*D10*$D$7*$X$11,"")</f>
        <v>5420.25</v>
      </c>
      <c r="E11" s="43">
        <f t="shared" si="0"/>
        <v>5936.9804999999997</v>
      </c>
      <c r="F11" s="43">
        <f t="shared" si="0"/>
        <v>5051.6729999999998</v>
      </c>
      <c r="G11" s="43">
        <f>IFERROR(G9*G10*$D$7*$X$11,"")</f>
        <v>5141.6491499999993</v>
      </c>
      <c r="H11" s="43">
        <f t="shared" si="0"/>
        <v>5052.0343499999999</v>
      </c>
      <c r="I11" s="43">
        <f t="shared" si="0"/>
        <v>4281.9974999999995</v>
      </c>
      <c r="J11" s="43">
        <f t="shared" si="0"/>
        <v>4211.8955999999998</v>
      </c>
      <c r="K11" s="43">
        <f t="shared" si="0"/>
        <v>3826.6964999999996</v>
      </c>
      <c r="L11" s="43">
        <f t="shared" si="0"/>
        <v>3999.0604499999999</v>
      </c>
      <c r="M11" s="43">
        <f t="shared" si="0"/>
        <v>4671.1714500000007</v>
      </c>
      <c r="N11" s="43">
        <f t="shared" si="0"/>
        <v>4512.5387999999994</v>
      </c>
      <c r="O11" s="43">
        <f t="shared" si="0"/>
        <v>5287.2731999999996</v>
      </c>
      <c r="P11" s="43">
        <f>SUM(D11:O11)</f>
        <v>57393.220499999996</v>
      </c>
      <c r="Q11" s="42"/>
      <c r="R11" s="38"/>
      <c r="W11" t="s">
        <v>15</v>
      </c>
      <c r="X11">
        <v>0.73</v>
      </c>
      <c r="Z11" s="15">
        <f>Z9*30</f>
        <v>71741.525624999995</v>
      </c>
    </row>
    <row r="12" spans="1:26" ht="22.95" customHeight="1" x14ac:dyDescent="0.45">
      <c r="A12" s="26" t="s">
        <v>14</v>
      </c>
      <c r="B12" s="63" t="s">
        <v>13</v>
      </c>
      <c r="C12" s="64"/>
      <c r="D12" s="41">
        <f t="shared" ref="D12:O12" si="1">IFERROR(D11*0.5,"")</f>
        <v>2710.125</v>
      </c>
      <c r="E12" s="41">
        <f t="shared" si="1"/>
        <v>2968.4902499999998</v>
      </c>
      <c r="F12" s="41">
        <f t="shared" si="1"/>
        <v>2525.8364999999999</v>
      </c>
      <c r="G12" s="41">
        <f t="shared" si="1"/>
        <v>2570.8245749999996</v>
      </c>
      <c r="H12" s="41">
        <f t="shared" si="1"/>
        <v>2526.017175</v>
      </c>
      <c r="I12" s="41">
        <f t="shared" si="1"/>
        <v>2140.9987499999997</v>
      </c>
      <c r="J12" s="41">
        <f t="shared" si="1"/>
        <v>2105.9477999999999</v>
      </c>
      <c r="K12" s="41">
        <f t="shared" si="1"/>
        <v>1913.3482499999998</v>
      </c>
      <c r="L12" s="41">
        <f t="shared" si="1"/>
        <v>1999.530225</v>
      </c>
      <c r="M12" s="41">
        <f t="shared" si="1"/>
        <v>2335.5857250000004</v>
      </c>
      <c r="N12" s="41">
        <f t="shared" si="1"/>
        <v>2256.2693999999997</v>
      </c>
      <c r="O12" s="41">
        <f t="shared" si="1"/>
        <v>2643.6365999999998</v>
      </c>
      <c r="P12" s="40">
        <f>SUM(D12:O12)</f>
        <v>28696.610249999998</v>
      </c>
      <c r="Q12" s="39"/>
      <c r="R12" s="38"/>
    </row>
    <row r="13" spans="1:26" ht="22.95" customHeight="1" x14ac:dyDescent="0.45">
      <c r="A13" s="26" t="s">
        <v>12</v>
      </c>
      <c r="B13" s="63" t="s">
        <v>11</v>
      </c>
      <c r="C13" s="64"/>
      <c r="D13" s="37">
        <v>50</v>
      </c>
      <c r="E13" s="37">
        <v>50</v>
      </c>
      <c r="F13" s="37">
        <v>50</v>
      </c>
      <c r="G13" s="37">
        <v>50</v>
      </c>
      <c r="H13" s="37">
        <v>50</v>
      </c>
      <c r="I13" s="37">
        <v>50</v>
      </c>
      <c r="J13" s="37">
        <v>50</v>
      </c>
      <c r="K13" s="37">
        <v>50</v>
      </c>
      <c r="L13" s="37">
        <v>50</v>
      </c>
      <c r="M13" s="37">
        <v>50</v>
      </c>
      <c r="N13" s="37">
        <v>50</v>
      </c>
      <c r="O13" s="37">
        <v>50</v>
      </c>
      <c r="P13" s="36"/>
      <c r="Q13" s="35"/>
    </row>
    <row r="14" spans="1:26" ht="22.95" customHeight="1" x14ac:dyDescent="0.45">
      <c r="A14" s="26" t="s">
        <v>10</v>
      </c>
      <c r="B14" s="63" t="s">
        <v>9</v>
      </c>
      <c r="C14" s="64"/>
      <c r="D14" s="34">
        <v>1800</v>
      </c>
      <c r="E14" s="34">
        <v>1900</v>
      </c>
      <c r="F14" s="34">
        <v>2200</v>
      </c>
      <c r="G14" s="34">
        <v>2000</v>
      </c>
      <c r="H14" s="34">
        <v>2300</v>
      </c>
      <c r="I14" s="34">
        <v>2200</v>
      </c>
      <c r="J14" s="34">
        <v>2200</v>
      </c>
      <c r="K14" s="34">
        <v>1900</v>
      </c>
      <c r="L14" s="34">
        <v>2400</v>
      </c>
      <c r="M14" s="34">
        <v>2200</v>
      </c>
      <c r="N14" s="34">
        <v>2300</v>
      </c>
      <c r="O14" s="34">
        <v>2000</v>
      </c>
      <c r="P14" s="43">
        <f>SUM(D14:O14)</f>
        <v>25400</v>
      </c>
      <c r="Q14" s="15"/>
      <c r="Z14">
        <f>IFERROR(D14/D11,0)+IFERROR(E14/E11,0)+IFERROR(F14/F11,0)+IFERROR(G14/G11,0)+IFERROR(H14/H11,0)+IFERROR(I14/I11,0)+IFERROR(J14/J11,0)+IFERROR(K14/K11,0)+IFERROR(L14/L11,0)+IFERROR(M14/M11,0)+IFERROR(N14/N11,0)+IFERROR(O14/O11,0)</f>
        <v>5.4235511723923517</v>
      </c>
    </row>
    <row r="15" spans="1:26" ht="22.95" customHeight="1" x14ac:dyDescent="0.45">
      <c r="A15" s="26" t="s">
        <v>8</v>
      </c>
      <c r="B15" s="63" t="s">
        <v>7</v>
      </c>
      <c r="C15" s="64"/>
      <c r="D15" s="33">
        <f t="shared" ref="D15:O15" si="2">D11-D14</f>
        <v>3620.25</v>
      </c>
      <c r="E15" s="33">
        <f t="shared" si="2"/>
        <v>4036.9804999999997</v>
      </c>
      <c r="F15" s="33">
        <f t="shared" si="2"/>
        <v>2851.6729999999998</v>
      </c>
      <c r="G15" s="33">
        <f t="shared" si="2"/>
        <v>3141.6491499999993</v>
      </c>
      <c r="H15" s="33">
        <f t="shared" si="2"/>
        <v>2752.0343499999999</v>
      </c>
      <c r="I15" s="33">
        <f t="shared" si="2"/>
        <v>2081.9974999999995</v>
      </c>
      <c r="J15" s="33">
        <f t="shared" si="2"/>
        <v>2011.8955999999998</v>
      </c>
      <c r="K15" s="33">
        <f t="shared" si="2"/>
        <v>1926.6964999999996</v>
      </c>
      <c r="L15" s="33">
        <f t="shared" si="2"/>
        <v>1599.0604499999999</v>
      </c>
      <c r="M15" s="33">
        <f t="shared" si="2"/>
        <v>2471.1714500000007</v>
      </c>
      <c r="N15" s="33">
        <f t="shared" si="2"/>
        <v>2212.5387999999994</v>
      </c>
      <c r="O15" s="33">
        <f t="shared" si="2"/>
        <v>3287.2731999999996</v>
      </c>
      <c r="P15" s="40">
        <f>SUM(D15:O15)</f>
        <v>31993.220499999996</v>
      </c>
      <c r="Z15">
        <f>IFERROR(D17/D13,0)+IFERROR(E17/E13,0)+IFERROR(F17/F13,0)+IFERROR(G17/G13,0)+IFERROR(H17/H13,0)+IFERROR(I17/I13,0)+IFERROR(J17/J13,0)+IFERROR(K17/K13,0)+IFERROR(L17/L13,0)+IFERROR(M17/M13,0)+IFERROR(N17/N13,0)+IFERROR(O17/O13,0)</f>
        <v>14.48</v>
      </c>
    </row>
    <row r="16" spans="1:26" ht="22.95" customHeight="1" thickBot="1" x14ac:dyDescent="0.5">
      <c r="A16" s="26" t="s">
        <v>6</v>
      </c>
      <c r="B16" s="63" t="s">
        <v>5</v>
      </c>
      <c r="C16" s="64"/>
      <c r="D16" s="32">
        <f t="shared" ref="D16:O16" si="3">IF(D14-D15&gt;0,D11,D14)</f>
        <v>1800</v>
      </c>
      <c r="E16" s="32">
        <f>IF(E14-E15&gt;0,E11,E14)</f>
        <v>1900</v>
      </c>
      <c r="F16" s="32">
        <f t="shared" si="3"/>
        <v>2200</v>
      </c>
      <c r="G16" s="32">
        <f t="shared" si="3"/>
        <v>2000</v>
      </c>
      <c r="H16" s="32">
        <f t="shared" si="3"/>
        <v>2300</v>
      </c>
      <c r="I16" s="32">
        <f t="shared" si="3"/>
        <v>4281.9974999999995</v>
      </c>
      <c r="J16" s="32">
        <f t="shared" si="3"/>
        <v>4211.8955999999998</v>
      </c>
      <c r="K16" s="32">
        <f t="shared" si="3"/>
        <v>1900</v>
      </c>
      <c r="L16" s="32">
        <f t="shared" si="3"/>
        <v>3999.0604499999999</v>
      </c>
      <c r="M16" s="32">
        <f t="shared" si="3"/>
        <v>2200</v>
      </c>
      <c r="N16" s="32">
        <f t="shared" si="3"/>
        <v>4512.5387999999994</v>
      </c>
      <c r="O16" s="32">
        <f t="shared" si="3"/>
        <v>2000</v>
      </c>
      <c r="P16" s="31"/>
    </row>
    <row r="17" spans="1:18" ht="22.95" customHeight="1" thickBot="1" x14ac:dyDescent="0.5">
      <c r="A17" s="26" t="s">
        <v>4</v>
      </c>
      <c r="B17" s="65" t="s">
        <v>3</v>
      </c>
      <c r="C17" s="67"/>
      <c r="D17" s="30">
        <f t="shared" ref="D17:O17" si="4">IFERROR(ROUNDDOWN(D16*100/D11,0),0)</f>
        <v>33</v>
      </c>
      <c r="E17" s="30">
        <f t="shared" si="4"/>
        <v>32</v>
      </c>
      <c r="F17" s="30">
        <f t="shared" si="4"/>
        <v>43</v>
      </c>
      <c r="G17" s="30">
        <f t="shared" si="4"/>
        <v>38</v>
      </c>
      <c r="H17" s="30">
        <f t="shared" si="4"/>
        <v>45</v>
      </c>
      <c r="I17" s="30">
        <f t="shared" si="4"/>
        <v>100</v>
      </c>
      <c r="J17" s="30">
        <f t="shared" si="4"/>
        <v>100</v>
      </c>
      <c r="K17" s="30">
        <f t="shared" si="4"/>
        <v>49</v>
      </c>
      <c r="L17" s="30">
        <f t="shared" si="4"/>
        <v>100</v>
      </c>
      <c r="M17" s="30">
        <f t="shared" si="4"/>
        <v>47</v>
      </c>
      <c r="N17" s="30">
        <f t="shared" si="4"/>
        <v>100</v>
      </c>
      <c r="O17" s="30">
        <f t="shared" si="4"/>
        <v>37</v>
      </c>
      <c r="P17" s="29">
        <f>IFERROR(ROUNDDOWN(AVERAGE(D17:O17),0),0)</f>
        <v>60</v>
      </c>
      <c r="Q17" s="28"/>
      <c r="R17" s="27" t="str">
        <f>IF(P17&gt;=50,"申請可能","申請不可")</f>
        <v>申請可能</v>
      </c>
    </row>
    <row r="18" spans="1:18" ht="22.95" customHeight="1" x14ac:dyDescent="0.45">
      <c r="A18" s="26" t="s">
        <v>2</v>
      </c>
      <c r="B18" s="65" t="s">
        <v>1</v>
      </c>
      <c r="C18" s="66"/>
      <c r="D18" s="25" t="str">
        <f t="shared" ref="D18:O18" si="5">IF(D17&gt;=D13,"〇","-")</f>
        <v>-</v>
      </c>
      <c r="E18" s="25" t="str">
        <f t="shared" si="5"/>
        <v>-</v>
      </c>
      <c r="F18" s="25" t="str">
        <f t="shared" si="5"/>
        <v>-</v>
      </c>
      <c r="G18" s="25" t="str">
        <f t="shared" si="5"/>
        <v>-</v>
      </c>
      <c r="H18" s="25" t="str">
        <f t="shared" si="5"/>
        <v>-</v>
      </c>
      <c r="I18" s="25" t="str">
        <f t="shared" si="5"/>
        <v>〇</v>
      </c>
      <c r="J18" s="25" t="str">
        <f t="shared" si="5"/>
        <v>〇</v>
      </c>
      <c r="K18" s="25" t="str">
        <f t="shared" si="5"/>
        <v>-</v>
      </c>
      <c r="L18" s="25" t="str">
        <f t="shared" si="5"/>
        <v>〇</v>
      </c>
      <c r="M18" s="25" t="str">
        <f t="shared" si="5"/>
        <v>-</v>
      </c>
      <c r="N18" s="25" t="str">
        <f t="shared" si="5"/>
        <v>〇</v>
      </c>
      <c r="O18" s="25" t="str">
        <f t="shared" si="5"/>
        <v>-</v>
      </c>
      <c r="P18" s="24"/>
      <c r="Q18" s="23"/>
    </row>
    <row r="19" spans="1:18" ht="22.95" customHeight="1" x14ac:dyDescent="0.45">
      <c r="A19" s="21" t="s">
        <v>0</v>
      </c>
      <c r="B19" s="22"/>
      <c r="C19" s="19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8" ht="22.95" customHeight="1" x14ac:dyDescent="0.45">
      <c r="A20" s="21"/>
      <c r="B20" s="20"/>
      <c r="C20" s="19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8" ht="22.95" customHeight="1" x14ac:dyDescent="0.45">
      <c r="A21" s="18"/>
      <c r="B21" s="17"/>
      <c r="C21" s="5"/>
      <c r="E21" s="16"/>
      <c r="F21" s="16"/>
      <c r="G21" s="16"/>
      <c r="H21" s="16"/>
      <c r="I21" s="16"/>
      <c r="J21" s="16"/>
      <c r="K21" s="15"/>
      <c r="L21" s="15"/>
      <c r="M21" s="15"/>
      <c r="N21" s="15"/>
      <c r="O21" s="15"/>
      <c r="P21" s="15"/>
      <c r="Q21" s="15"/>
    </row>
    <row r="22" spans="1:18" ht="22.95" customHeight="1" x14ac:dyDescent="0.45">
      <c r="A22" s="12"/>
      <c r="B22" s="2"/>
      <c r="C22" s="5"/>
      <c r="D22" s="16"/>
      <c r="E22" s="16"/>
      <c r="F22" s="16"/>
      <c r="G22" s="16"/>
      <c r="H22" s="16"/>
      <c r="I22" s="16"/>
      <c r="J22" s="16"/>
      <c r="K22" s="15"/>
      <c r="L22" s="15"/>
      <c r="M22" s="15"/>
      <c r="N22" s="15"/>
      <c r="O22" s="15"/>
      <c r="P22" s="15"/>
      <c r="Q22" s="15"/>
    </row>
    <row r="23" spans="1:18" s="4" customFormat="1" ht="22.95" customHeight="1" x14ac:dyDescent="0.45">
      <c r="A23" s="12"/>
      <c r="B23" s="5"/>
      <c r="C23" s="5"/>
      <c r="D23" s="10"/>
      <c r="E23" s="10"/>
      <c r="F23" s="10"/>
      <c r="G23" s="10"/>
      <c r="H23" s="10"/>
      <c r="I23" s="10"/>
      <c r="J23" s="10"/>
      <c r="K23" s="9"/>
      <c r="L23" s="9"/>
      <c r="M23" s="9"/>
      <c r="N23" s="9"/>
      <c r="O23" s="9"/>
      <c r="P23" s="9"/>
      <c r="Q23" s="9"/>
    </row>
    <row r="24" spans="1:18" s="4" customFormat="1" ht="22.95" customHeight="1" x14ac:dyDescent="0.45">
      <c r="A24" s="12"/>
      <c r="B24" s="5"/>
      <c r="C24" s="5"/>
      <c r="D24" s="10"/>
      <c r="E24" s="10"/>
      <c r="F24" s="10"/>
      <c r="G24" s="10"/>
      <c r="H24" s="10"/>
      <c r="I24" s="10"/>
      <c r="J24" s="10"/>
      <c r="K24" s="9"/>
      <c r="L24" s="9"/>
      <c r="M24" s="9"/>
      <c r="N24" s="9"/>
      <c r="O24" s="9"/>
      <c r="P24" s="9"/>
      <c r="Q24" s="9"/>
    </row>
    <row r="25" spans="1:18" s="4" customFormat="1" ht="22.95" customHeight="1" x14ac:dyDescent="0.4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 s="4" customFormat="1" ht="22.95" customHeight="1" x14ac:dyDescent="0.45">
      <c r="A26" s="12"/>
      <c r="B26" s="6"/>
      <c r="C26" s="5"/>
      <c r="D26" s="10"/>
      <c r="E26" s="10"/>
      <c r="F26" s="10"/>
      <c r="G26" s="10"/>
      <c r="H26" s="10"/>
      <c r="I26" s="10"/>
      <c r="J26" s="10"/>
      <c r="K26" s="9"/>
      <c r="L26" s="9"/>
      <c r="M26" s="9"/>
      <c r="N26" s="9"/>
      <c r="O26" s="9"/>
      <c r="P26" s="9"/>
      <c r="Q26" s="9"/>
    </row>
    <row r="27" spans="1:18" s="4" customFormat="1" ht="22.95" customHeight="1" x14ac:dyDescent="0.45">
      <c r="A27" s="13"/>
      <c r="B27" s="12"/>
      <c r="C27" s="5"/>
      <c r="D27" s="10"/>
      <c r="E27" s="10"/>
      <c r="F27" s="10"/>
      <c r="G27" s="10"/>
      <c r="H27" s="10"/>
      <c r="I27" s="10"/>
      <c r="J27" s="10"/>
      <c r="K27" s="9"/>
      <c r="L27" s="9"/>
      <c r="M27" s="9"/>
      <c r="N27" s="9"/>
      <c r="O27" s="9"/>
      <c r="P27" s="9"/>
      <c r="Q27" s="9"/>
    </row>
    <row r="28" spans="1:18" s="4" customFormat="1" ht="22.95" customHeight="1" x14ac:dyDescent="0.45">
      <c r="A28" s="6"/>
      <c r="B28" s="11"/>
      <c r="C28" s="5"/>
      <c r="D28" s="10"/>
      <c r="E28" s="10"/>
      <c r="F28" s="10"/>
      <c r="G28" s="10"/>
      <c r="H28" s="10"/>
      <c r="I28" s="10"/>
      <c r="J28" s="10"/>
      <c r="K28" s="9"/>
      <c r="L28" s="9"/>
      <c r="M28" s="9"/>
      <c r="N28" s="9"/>
      <c r="O28" s="9"/>
      <c r="P28" s="9"/>
      <c r="Q28" s="9"/>
    </row>
    <row r="29" spans="1:18" s="4" customFormat="1" ht="22.95" customHeight="1" x14ac:dyDescent="0.2">
      <c r="A29" s="6"/>
      <c r="B29" s="7"/>
      <c r="C29" s="7"/>
      <c r="D29" s="8"/>
      <c r="E29" s="7"/>
      <c r="F29" s="5"/>
      <c r="G29" s="5"/>
      <c r="H29" s="5"/>
      <c r="I29" s="5"/>
      <c r="J29" s="5"/>
    </row>
    <row r="30" spans="1:18" s="4" customFormat="1" ht="22.95" customHeight="1" x14ac:dyDescent="0.2">
      <c r="A30" s="6"/>
      <c r="B30" s="7"/>
      <c r="C30" s="7"/>
      <c r="D30" s="8"/>
      <c r="E30" s="7"/>
      <c r="F30" s="5"/>
      <c r="G30" s="5"/>
      <c r="H30" s="5"/>
      <c r="I30" s="5"/>
      <c r="J30" s="5"/>
    </row>
    <row r="31" spans="1:18" s="4" customFormat="1" ht="22.95" customHeight="1" x14ac:dyDescent="0.45">
      <c r="A31" s="6"/>
      <c r="B31" s="5"/>
      <c r="C31" s="5"/>
      <c r="D31" s="5"/>
      <c r="E31" s="5"/>
      <c r="F31" s="5"/>
      <c r="G31" s="5"/>
      <c r="H31" s="5"/>
      <c r="I31" s="5"/>
      <c r="J31" s="5"/>
    </row>
    <row r="32" spans="1:18" s="4" customFormat="1" ht="22.95" customHeight="1" x14ac:dyDescent="0.45">
      <c r="A32" s="6"/>
      <c r="B32" s="5"/>
      <c r="C32" s="5"/>
      <c r="D32" s="5"/>
      <c r="E32" s="5"/>
      <c r="F32" s="5"/>
      <c r="G32" s="5"/>
      <c r="H32" s="5"/>
      <c r="I32" s="5"/>
      <c r="J32" s="5"/>
    </row>
    <row r="33" spans="1:10" ht="22.95" customHeight="1" x14ac:dyDescent="0.45">
      <c r="A33" s="3"/>
      <c r="B33" s="2"/>
      <c r="C33" s="2"/>
      <c r="D33" s="2"/>
      <c r="E33" s="2"/>
      <c r="F33" s="2"/>
      <c r="G33" s="2"/>
      <c r="H33" s="2"/>
      <c r="I33" s="2"/>
      <c r="J33" s="2"/>
    </row>
  </sheetData>
  <sheetProtection algorithmName="SHA-512" hashValue="U+aX+P57VrLtigvx32hlAaxc55vwpZcp0Q8giirbYSm/Fra988rzLylIL4ytiF0FYcF/ISNmLwA+tvJ24oEsTQ==" saltValue="rveNql318x5po58dbqNvoA==" spinCount="100000" sheet="1" selectLockedCells="1"/>
  <mergeCells count="19">
    <mergeCell ref="B11:C11"/>
    <mergeCell ref="B1:P2"/>
    <mergeCell ref="K4:O4"/>
    <mergeCell ref="B5:C5"/>
    <mergeCell ref="D5:E5"/>
    <mergeCell ref="B6:C6"/>
    <mergeCell ref="D6:E6"/>
    <mergeCell ref="B7:C7"/>
    <mergeCell ref="D7:E7"/>
    <mergeCell ref="B8:C8"/>
    <mergeCell ref="B9:C9"/>
    <mergeCell ref="B10:C10"/>
    <mergeCell ref="B18:C18"/>
    <mergeCell ref="B12:C12"/>
    <mergeCell ref="B13:C13"/>
    <mergeCell ref="B14:C14"/>
    <mergeCell ref="B15:C15"/>
    <mergeCell ref="B16:C16"/>
    <mergeCell ref="B17:C17"/>
  </mergeCells>
  <phoneticPr fontId="2"/>
  <dataValidations count="3">
    <dataValidation type="list" allowBlank="1" showInputMessage="1" showErrorMessage="1" sqref="D6" xr:uid="{1ED752BE-D9C9-42BB-BC37-D8B5C46E320B}">
      <formula1>"浜通り,中通り,会津地方"</formula1>
    </dataValidation>
    <dataValidation type="custom" allowBlank="1" showInputMessage="1" showErrorMessage="1" error="小数点第２位以下は切り捨てで入力お願いします。" sqref="D7:E7" xr:uid="{8AA1E1CF-59B6-46F6-AA9C-E53C9E803806}">
      <formula1>D7*10=INT(D7*10)</formula1>
    </dataValidation>
    <dataValidation type="custom" allowBlank="1" showInputMessage="1" showErrorMessage="1" error="小数点以下切り捨てで入力お願いします。" sqref="D14:O14" xr:uid="{87A762A3-7FF6-4AC0-A39B-4CC32DD87EF8}">
      <formula1>D14=INT(D14)</formula1>
    </dataValidation>
  </dataValidations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シミュレーション表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藤坂 浩暉</dc:creator>
  <cp:lastModifiedBy>藤坂 浩暉</cp:lastModifiedBy>
  <dcterms:created xsi:type="dcterms:W3CDTF">2025-06-06T07:33:28Z</dcterms:created>
  <dcterms:modified xsi:type="dcterms:W3CDTF">2025-06-10T04:53:33Z</dcterms:modified>
</cp:coreProperties>
</file>