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9BAC3AD4-25AF-41CE-ACB7-2D73104C5EB8}" xr6:coauthVersionLast="47" xr6:coauthVersionMax="47" xr10:uidLastSave="{00000000-0000-0000-0000-000000000000}"/>
  <workbookProtection workbookAlgorithmName="SHA-512" workbookHashValue="HudTdr961KsgMSy0uil3FPEo4VaxoXJNErBykw1S9DpV3mt4KCpMadjbxhVpH6/SYA+mHOG2QDNoGlSyjSHn+w==" workbookSaltValue="6g/EaqnkEcjejC7DS0jCWA==" workbookSpinCount="100000" lockStructure="1"/>
  <bookViews>
    <workbookView xWindow="1170" yWindow="1170" windowWidth="14115" windowHeight="13815" xr2:uid="{00000000-000D-0000-FFFF-FFFF00000000}"/>
  </bookViews>
  <sheets>
    <sheet name="入力シート" sheetId="9" r:id="rId1"/>
    <sheet name="settings" sheetId="8" state="hidden" r:id="rId2"/>
  </sheets>
  <definedNames>
    <definedName name="_xlnm.Print_Titles" localSheetId="0">入力シート!$1:$1</definedName>
    <definedName name="希望">入力シート!$A$208</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9" l="1"/>
  <c r="A233" i="9"/>
  <c r="A232" i="9"/>
  <c r="A227" i="9"/>
  <c r="A226" i="9"/>
  <c r="A225" i="9"/>
  <c r="A224" i="9"/>
  <c r="A223" i="9"/>
  <c r="A222" i="9"/>
  <c r="A221" i="9"/>
  <c r="A220" i="9"/>
  <c r="A219" i="9"/>
  <c r="A218" i="9"/>
  <c r="A217" i="9"/>
  <c r="A216" i="9"/>
  <c r="A215" i="9"/>
  <c r="A214" i="9"/>
  <c r="A213" i="9"/>
  <c r="A212" i="9"/>
  <c r="A211" i="9"/>
  <c r="A210" i="9"/>
  <c r="A208" i="9"/>
  <c r="A204" i="9"/>
  <c r="A196" i="9"/>
  <c r="A194" i="9"/>
  <c r="A192" i="9"/>
  <c r="A190" i="9"/>
  <c r="A188" i="9"/>
  <c r="A186" i="9"/>
  <c r="A178" i="9"/>
  <c r="A176" i="9"/>
  <c r="A169" i="9"/>
  <c r="A167" i="9"/>
  <c r="A165" i="9"/>
  <c r="A163" i="9"/>
  <c r="A161" i="9"/>
  <c r="A159" i="9"/>
  <c r="A157" i="9"/>
  <c r="A155" i="9"/>
  <c r="A153" i="9"/>
  <c r="A126" i="9"/>
  <c r="A124" i="9"/>
  <c r="A122" i="9"/>
  <c r="A120" i="9"/>
  <c r="A116" i="9"/>
  <c r="A114" i="9"/>
  <c r="A99" i="9"/>
  <c r="A97" i="9"/>
  <c r="A95" i="9"/>
  <c r="A93" i="9"/>
  <c r="A87" i="9"/>
  <c r="A85" i="9"/>
  <c r="A84" i="9"/>
  <c r="A83" i="9"/>
  <c r="A81" i="9"/>
  <c r="A79" i="9"/>
  <c r="A77" i="9"/>
  <c r="A75" i="9"/>
  <c r="A73" i="9"/>
  <c r="A71" i="9"/>
  <c r="A69" i="9"/>
  <c r="A63" i="9"/>
  <c r="A52" i="9"/>
  <c r="A50" i="9"/>
  <c r="A48" i="9"/>
  <c r="A46" i="9"/>
  <c r="A40" i="9"/>
  <c r="A38" i="9"/>
  <c r="A36" i="9"/>
  <c r="A34" i="9"/>
  <c r="A32" i="9"/>
  <c r="A30" i="9"/>
  <c r="A28" i="9"/>
  <c r="A26" i="9"/>
  <c r="A24" i="9"/>
  <c r="A22" i="9"/>
  <c r="A20" i="9"/>
  <c r="J236" i="9" l="1"/>
  <c r="E230" i="9" l="1"/>
  <c r="E234" i="9" l="1"/>
  <c r="D114" i="9" l="1"/>
  <c r="D116" i="9" s="1"/>
  <c r="D118" i="9" s="1"/>
  <c r="D120" i="9" s="1"/>
  <c r="D122" i="9" s="1"/>
  <c r="D124" i="9" s="1"/>
  <c r="D126" i="9" s="1"/>
  <c r="A2" i="8" l="1"/>
  <c r="A1" i="8"/>
</calcChain>
</file>

<file path=xl/sharedStrings.xml><?xml version="1.0" encoding="utf-8"?>
<sst xmlns="http://schemas.openxmlformats.org/spreadsheetml/2006/main" count="331" uniqueCount="238">
  <si>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</si>
  <si>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</si>
  <si>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</si>
  <si>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</si>
  <si>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</si>
  <si>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</si>
  <si>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</si>
  <si>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</si>
  <si>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</si>
  <si>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</si>
  <si>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</si>
  <si>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</si>
  <si>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</si>
  <si>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</si>
  <si>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</si>
  <si>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</si>
  <si>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</si>
  <si>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</si>
  <si>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</si>
  <si>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</si>
  <si>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</si>
  <si>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</si>
  <si>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</si>
  <si>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</si>
  <si>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</si>
  <si>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</si>
  <si>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</si>
  <si>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</si>
  <si>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</si>
  <si>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</si>
  <si>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</si>
  <si>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</si>
  <si>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</si>
  <si>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</si>
  <si>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</si>
  <si>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</si>
  <si>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</si>
  <si>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</si>
  <si>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</si>
  <si>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</si>
  <si>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</si>
  <si>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</si>
  <si>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</si>
  <si>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</si>
  <si>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</si>
  <si>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</si>
  <si>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</si>
  <si>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</si>
  <si>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</si>
  <si>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</si>
  <si>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</si>
  <si>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</si>
  <si>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</si>
  <si>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</si>
  <si>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</si>
  <si>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</si>
  <si>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</si>
  <si>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</si>
  <si>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</si>
  <si>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</si>
  <si>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</si>
  <si>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</si>
  <si>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</si>
  <si>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</si>
  <si>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</si>
  <si>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</si>
  <si>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</si>
  <si>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</si>
  <si>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</si>
  <si>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</si>
  <si>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</si>
  <si>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</si>
  <si>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</si>
  <si>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</si>
  <si>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</si>
  <si>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</si>
  <si>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</si>
  <si>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</si>
  <si>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</si>
  <si>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</si>
  <si>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舗装工事</t>
  </si>
  <si>
    <t>しゅんせつ工事</t>
  </si>
  <si>
    <t>塗装工事</t>
  </si>
  <si>
    <t>造園工事</t>
  </si>
  <si>
    <t>さく井工事</t>
  </si>
  <si>
    <t>清掃施設工事</t>
  </si>
  <si>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</si>
  <si>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</si>
  <si>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</si>
  <si>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</si>
  <si>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</si>
  <si>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</si>
  <si>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</si>
  <si>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</si>
  <si>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</si>
  <si>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</si>
  <si>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</si>
  <si>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</si>
  <si>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</si>
  <si>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</si>
  <si>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</si>
  <si>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</si>
  <si>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</si>
  <si>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</si>
  <si>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</si>
  <si>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</si>
  <si>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</si>
  <si>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</si>
  <si>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</si>
  <si>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</si>
  <si>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</si>
  <si>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一般土木工事</t>
  </si>
  <si>
    <t>建築工事</t>
  </si>
  <si>
    <t>電気設備工事</t>
  </si>
  <si>
    <t>暖冷房衛生設備工事</t>
  </si>
  <si>
    <t>鋼橋上部工事</t>
  </si>
  <si>
    <t>10</t>
  </si>
  <si>
    <t>法面処理工事</t>
  </si>
  <si>
    <t>11</t>
  </si>
  <si>
    <t>12</t>
  </si>
  <si>
    <t>13</t>
  </si>
  <si>
    <t>消雪工事</t>
  </si>
  <si>
    <t>14</t>
  </si>
  <si>
    <t>機械設備工事</t>
  </si>
  <si>
    <t>15</t>
  </si>
  <si>
    <t>通信設備工事</t>
  </si>
  <si>
    <t>16</t>
  </si>
  <si>
    <t>17</t>
  </si>
  <si>
    <t>18</t>
  </si>
  <si>
    <t>グラウト工事</t>
  </si>
  <si>
    <t>基幹</t>
  </si>
  <si>
    <t>その他</t>
  </si>
  <si>
    <t>例)カブシキガイシャスズキグミ　トウホクエイギョウショ
正式名称を全角カタカナで入力してください。支店・営業所名は、１文字空けて入力してください。</t>
    <phoneticPr fontId="4"/>
  </si>
  <si>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</si>
  <si>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許可番号</t>
    <rPh sb="0" eb="2">
      <t>キョカ</t>
    </rPh>
    <rPh sb="2" eb="4">
      <t>バンゴウ</t>
    </rPh>
    <phoneticPr fontId="4"/>
  </si>
  <si>
    <t>避難先郵便番号</t>
    <rPh sb="3" eb="7">
      <t>ユウビンバンゴウ</t>
    </rPh>
    <phoneticPr fontId="5"/>
  </si>
  <si>
    <t>避難先住所</t>
    <rPh sb="3" eb="5">
      <t>ジュウショ</t>
    </rPh>
    <phoneticPr fontId="5"/>
  </si>
  <si>
    <t>避難先電話番号</t>
    <rPh sb="3" eb="5">
      <t>デンワ</t>
    </rPh>
    <rPh sb="5" eb="7">
      <t>バンゴウ</t>
    </rPh>
    <phoneticPr fontId="5"/>
  </si>
  <si>
    <t>避難先ＦＡＸ番号</t>
    <rPh sb="6" eb="8">
      <t>バンゴウ</t>
    </rPh>
    <phoneticPr fontId="5"/>
  </si>
  <si>
    <t>F.業種情報</t>
    <rPh sb="2" eb="4">
      <t>ギョウシュ</t>
    </rPh>
    <rPh sb="4" eb="6">
      <t>ジョウホウ</t>
    </rPh>
    <phoneticPr fontId="4"/>
  </si>
  <si>
    <t>許可番号1</t>
    <phoneticPr fontId="5"/>
  </si>
  <si>
    <t>許可番号2</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</si>
  <si>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</si>
  <si>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</si>
  <si>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技術職員数</t>
    <phoneticPr fontId="4"/>
  </si>
  <si>
    <t>講習
受講</t>
    <phoneticPr fontId="4"/>
  </si>
  <si>
    <t>01</t>
  </si>
  <si>
    <t>02</t>
  </si>
  <si>
    <t>03</t>
  </si>
  <si>
    <t>04</t>
  </si>
  <si>
    <t>05</t>
  </si>
  <si>
    <t>06</t>
  </si>
  <si>
    <t>07</t>
  </si>
  <si>
    <t>08</t>
  </si>
  <si>
    <t>09</t>
  </si>
  <si>
    <t>Ｐ・Ｃ橋上部工事</t>
  </si>
  <si>
    <t>上下水道工事</t>
  </si>
  <si>
    <r>
      <t>許可年月日</t>
    </r>
    <r>
      <rPr>
        <sz val="11"/>
        <color rgb="FFFF0000"/>
        <rFont val="ＭＳ ゴシック"/>
        <family val="3"/>
        <charset val="128"/>
      </rPr>
      <t>*1</t>
    </r>
    <phoneticPr fontId="4"/>
  </si>
  <si>
    <t>土木一式</t>
  </si>
  <si>
    <t>建築一式</t>
  </si>
  <si>
    <t>大工</t>
  </si>
  <si>
    <t>左官</t>
  </si>
  <si>
    <t>石</t>
  </si>
  <si>
    <t>屋根</t>
  </si>
  <si>
    <t>電気</t>
  </si>
  <si>
    <t>管</t>
  </si>
  <si>
    <t>鋼構造物</t>
  </si>
  <si>
    <t>鉄筋</t>
  </si>
  <si>
    <t>ほ装</t>
  </si>
  <si>
    <t>しゅんせつ</t>
  </si>
  <si>
    <t>板金</t>
  </si>
  <si>
    <t>ガラス</t>
  </si>
  <si>
    <t>塗装</t>
  </si>
  <si>
    <t>防水</t>
  </si>
  <si>
    <t>許可区分</t>
    <phoneticPr fontId="4"/>
  </si>
  <si>
    <t>内装仕上</t>
  </si>
  <si>
    <t>機械器具設置</t>
  </si>
  <si>
    <t>熱絶縁</t>
  </si>
  <si>
    <t>電気通信</t>
  </si>
  <si>
    <t>造園</t>
  </si>
  <si>
    <t>さく井</t>
  </si>
  <si>
    <t>建具</t>
  </si>
  <si>
    <t>水道施設</t>
  </si>
  <si>
    <t>消防施設</t>
  </si>
  <si>
    <t>清掃施設</t>
  </si>
  <si>
    <t>解体</t>
  </si>
  <si>
    <t>19</t>
  </si>
  <si>
    <t>20</t>
  </si>
  <si>
    <t>21</t>
  </si>
  <si>
    <t>22</t>
  </si>
  <si>
    <t>23</t>
  </si>
  <si>
    <t>24</t>
  </si>
  <si>
    <t>25</t>
  </si>
  <si>
    <t>26</t>
  </si>
  <si>
    <t>27</t>
  </si>
  <si>
    <t>28</t>
  </si>
  <si>
    <t>29</t>
  </si>
  <si>
    <t>二級</t>
    <rPh sb="0" eb="1">
      <t>ニ</t>
    </rPh>
    <phoneticPr fontId="4"/>
  </si>
  <si>
    <t>一級</t>
    <rPh sb="0" eb="1">
      <t>イチ</t>
    </rPh>
    <phoneticPr fontId="4"/>
  </si>
  <si>
    <t>年平均</t>
    <phoneticPr fontId="4"/>
  </si>
  <si>
    <t>完成工事高の計算基準</t>
    <rPh sb="0" eb="2">
      <t>カンセイ</t>
    </rPh>
    <rPh sb="2" eb="4">
      <t>コウジ</t>
    </rPh>
    <rPh sb="4" eb="5">
      <t>ダカ</t>
    </rPh>
    <rPh sb="6" eb="8">
      <t>ケイサン</t>
    </rPh>
    <rPh sb="8" eb="10">
      <t>キジュン</t>
    </rPh>
    <phoneticPr fontId="5"/>
  </si>
  <si>
    <t>E.経営情報</t>
    <rPh sb="2" eb="4">
      <t>ケイエイ</t>
    </rPh>
    <rPh sb="4" eb="6">
      <t>ジョウホウ</t>
    </rPh>
    <phoneticPr fontId="4"/>
  </si>
  <si>
    <t>自己資本額</t>
    <rPh sb="0" eb="2">
      <t>ジコ</t>
    </rPh>
    <rPh sb="2" eb="5">
      <t>シホンガク</t>
    </rPh>
    <phoneticPr fontId="5"/>
  </si>
  <si>
    <t>千円</t>
    <rPh sb="0" eb="2">
      <t>センエン</t>
    </rPh>
    <phoneticPr fontId="4"/>
  </si>
  <si>
    <t>従業員数</t>
    <rPh sb="0" eb="4">
      <t>ジュウギョウインスウ</t>
    </rPh>
    <phoneticPr fontId="4"/>
  </si>
  <si>
    <t>臨時職員、派遣等を除いた人数を入力してください。</t>
    <phoneticPr fontId="4"/>
  </si>
  <si>
    <t>営業年数</t>
    <rPh sb="0" eb="2">
      <t>エイギョウ</t>
    </rPh>
    <rPh sb="2" eb="4">
      <t>ネンスウ</t>
    </rPh>
    <phoneticPr fontId="5"/>
  </si>
  <si>
    <t>年</t>
    <rPh sb="0" eb="1">
      <t>ネン</t>
    </rPh>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</si>
  <si>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</si>
  <si>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退職加入の有無</t>
    <rPh sb="0" eb="4">
      <t>タイショクカニュウ</t>
    </rPh>
    <rPh sb="5" eb="7">
      <t>ウム</t>
    </rPh>
    <phoneticPr fontId="22"/>
  </si>
  <si>
    <t>建設業退職金共済組合または中小企業退職共済事業団に加入している場合は、リストから「有」を選択してください。</t>
    <phoneticPr fontId="4"/>
  </si>
  <si>
    <t>福島県内の優良工事の</t>
    <phoneticPr fontId="4"/>
  </si>
  <si>
    <t>有無(過去２年間)</t>
    <phoneticPr fontId="4"/>
  </si>
  <si>
    <t>福島県外の優良工事の</t>
    <rPh sb="3" eb="4">
      <t>ガイ</t>
    </rPh>
    <phoneticPr fontId="4"/>
  </si>
  <si>
    <t>ISO9001取得の有無</t>
    <phoneticPr fontId="4"/>
  </si>
  <si>
    <t>ISO14001取得の有無</t>
    <phoneticPr fontId="4"/>
  </si>
  <si>
    <t>避難先メールアドレス</t>
    <rPh sb="0" eb="3">
      <t>ヒナンサキ</t>
    </rPh>
    <phoneticPr fontId="5"/>
  </si>
  <si>
    <t>例)2025/4/1、R7/4/1</t>
    <phoneticPr fontId="4"/>
  </si>
  <si>
    <t>例)2025/4/1</t>
    <phoneticPr fontId="4"/>
  </si>
  <si>
    <t>とび・土工・コンクリート</t>
    <phoneticPr fontId="4"/>
  </si>
  <si>
    <t>タイル･れんが･ブロック</t>
    <phoneticPr fontId="4"/>
  </si>
  <si>
    <t>工事名</t>
    <rPh sb="0" eb="3">
      <t>コウジメイ</t>
    </rPh>
    <phoneticPr fontId="4"/>
  </si>
  <si>
    <t>業種</t>
    <rPh sb="0" eb="2">
      <t>ギョウシュ</t>
    </rPh>
    <phoneticPr fontId="4"/>
  </si>
  <si>
    <t>完成工事高を算出した年数（2または3）をリストから選択してください。</t>
    <phoneticPr fontId="4"/>
  </si>
  <si>
    <t>経営事項審査結果</t>
    <rPh sb="6" eb="8">
      <t>ケッカ</t>
    </rPh>
    <phoneticPr fontId="5"/>
  </si>
  <si>
    <t>経営事項審査の</t>
    <phoneticPr fontId="5"/>
  </si>
  <si>
    <t>審査基準日</t>
    <phoneticPr fontId="4"/>
  </si>
  <si>
    <t>競争参加資格希望業種表</t>
    <phoneticPr fontId="4"/>
  </si>
  <si>
    <t>東日本大震災の影響により避難先で営業している企業で、入札参加資格認定の通知書の送付先や連絡先が上記入力の住所等と異なる場合は、避難先情報を入力してください。</t>
    <phoneticPr fontId="4"/>
  </si>
  <si>
    <r>
      <rPr>
        <sz val="11"/>
        <color rgb="FFFF0000"/>
        <rFont val="ＭＳ ゴシック"/>
        <family val="3"/>
        <charset val="128"/>
      </rPr>
      <t>【福島県外業者のみ入力】</t>
    </r>
    <r>
      <rPr>
        <sz val="11"/>
        <color theme="1"/>
        <rFont val="ＭＳ ゴシック"/>
        <family val="3"/>
        <charset val="128"/>
      </rPr>
      <t xml:space="preserve">
福島県内の
平均完成工事高(千円)</t>
    </r>
    <r>
      <rPr>
        <sz val="11"/>
        <color rgb="FFFF0000"/>
        <rFont val="ＭＳ ゴシック"/>
        <family val="3"/>
        <charset val="128"/>
      </rPr>
      <t>*1</t>
    </r>
    <rPh sb="19" eb="21">
      <t>ヘイキン</t>
    </rPh>
    <rPh sb="21" eb="23">
      <t>カンセイ</t>
    </rPh>
    <phoneticPr fontId="4"/>
  </si>
  <si>
    <t>平均完成工事高
(千円)</t>
    <rPh sb="0" eb="2">
      <t>ヘイキン</t>
    </rPh>
    <rPh sb="9" eb="11">
      <t>センエン</t>
    </rPh>
    <phoneticPr fontId="4"/>
  </si>
  <si>
    <r>
      <t>元請平均
完成工事高
(千円)</t>
    </r>
    <r>
      <rPr>
        <sz val="11"/>
        <color rgb="FFFF0000"/>
        <rFont val="ＭＳ ゴシック"/>
        <family val="3"/>
        <charset val="128"/>
      </rPr>
      <t>*1</t>
    </r>
    <phoneticPr fontId="4"/>
  </si>
  <si>
    <r>
      <t xml:space="preserve">登録を希望する場合、希望、平均完成工事高、福島県内の平均完成工事高、元請平均完成工事高、技術職員数欄を入力してください。
</t>
    </r>
    <r>
      <rPr>
        <sz val="10"/>
        <rFont val="ＭＳ ゴシック"/>
        <family val="3"/>
        <charset val="128"/>
      </rPr>
      <t xml:space="preserve">希望欄は、希望する業種にリストから「○」を選択してください。
</t>
    </r>
    <r>
      <rPr>
        <sz val="10"/>
        <color rgb="FFFF0000"/>
        <rFont val="ＭＳ ゴシック"/>
        <family val="3"/>
        <charset val="128"/>
      </rPr>
      <t>平均完成工事高がない業種については、希望することはできません。
福島県内の平均完成工事高欄は福島県外業者（A.本社(店)情報の住所が福島県ではない業者）のみ入力してください。
*1 平均完成工事高の内訳の金額を入力してください。</t>
    </r>
    <rPh sb="13" eb="15">
      <t>ヘイキン</t>
    </rPh>
    <rPh sb="155" eb="157">
      <t>ジュウショ</t>
    </rPh>
    <rPh sb="158" eb="161">
      <t>フクシマケン</t>
    </rPh>
    <rPh sb="165" eb="167">
      <t>ギョウシャ</t>
    </rPh>
    <rPh sb="185" eb="190">
      <t>カンセイコウジダカ</t>
    </rPh>
    <rPh sb="191" eb="193">
      <t>ウチワケ</t>
    </rPh>
    <rPh sb="194" eb="196">
      <t>キンガク</t>
    </rPh>
    <rPh sb="197" eb="199">
      <t>ニュウリョク</t>
    </rPh>
    <phoneticPr fontId="4"/>
  </si>
  <si>
    <r>
      <rPr>
        <sz val="10"/>
        <rFont val="ＭＳ ゴシック"/>
        <family val="3"/>
        <charset val="128"/>
      </rPr>
      <t>経営事項審査結果を基に、許可区分、平均完成工事高、元請平均完成工事高、技術職員数欄を入力してください。</t>
    </r>
    <r>
      <rPr>
        <sz val="10"/>
        <color rgb="FFFF0000"/>
        <rFont val="ＭＳ ゴシック"/>
        <family val="3"/>
        <charset val="128"/>
      </rPr>
      <t xml:space="preserve">
</t>
    </r>
    <r>
      <rPr>
        <sz val="10"/>
        <rFont val="ＭＳ ゴシック"/>
        <family val="3"/>
        <charset val="128"/>
      </rPr>
      <t xml:space="preserve">許可区分欄は、リストから選択してください。
</t>
    </r>
    <r>
      <rPr>
        <sz val="10"/>
        <color rgb="FFFF0000"/>
        <rFont val="ＭＳ ゴシック"/>
        <family val="3"/>
        <charset val="128"/>
      </rPr>
      <t>*1 平均完成工事高の内訳の金額を入力してください。</t>
    </r>
    <rPh sb="17" eb="19">
      <t>ヘイキン</t>
    </rPh>
    <rPh sb="52" eb="56">
      <t>キョカクブン</t>
    </rPh>
    <rPh sb="56" eb="57">
      <t>ラン</t>
    </rPh>
    <rPh sb="64" eb="66">
      <t>センタク</t>
    </rPh>
    <rPh sb="77" eb="79">
      <t>ヘイキン</t>
    </rPh>
    <phoneticPr fontId="4"/>
  </si>
  <si>
    <t>07_浪江町</t>
  </si>
  <si>
    <t>Ver.8.0.1</t>
    <phoneticPr fontId="4"/>
  </si>
  <si>
    <t>8.0.1</t>
  </si>
  <si>
    <t>浪江町 入札(指名競争)参加資格審査申請書【建設工事】</t>
    <rPh sb="0" eb="3">
      <t>ナミエチョウ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</si>
</sst>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sz val="18"/>
      <color theme="3"/>
      <name val="ＭＳ Ｐゴシック"/>
      <family val="2"/>
      <charset val="128"/>
      <scheme val="major"/>
    </font>
    <font>
      <sz val="10"/>
      <name val="ＭＳ ゴシック"/>
      <family val="3"/>
      <charset val="128"/>
    </font>
  </fonts>
  <fills count="3">
    <fill>
      <patternFill patternType="none"/>
    </fill>
    <fill>
      <patternFill patternType="gray125"/>
    </fill>
    <fill>
      <patternFill patternType="solid">
        <fgColor rgb="FFCCEDFC"/>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auto="1"/>
      </right>
      <top style="thin">
        <color auto="1"/>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auto="1"/>
      </top>
      <bottom style="thin">
        <color auto="1"/>
      </bottom>
      <diagonal/>
    </border>
    <border>
      <left style="hair">
        <color auto="1"/>
      </left>
      <right style="hair">
        <color auto="1"/>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auto="1"/>
      </top>
      <bottom style="hair">
        <color indexed="64"/>
      </bottom>
      <diagonal/>
    </border>
    <border>
      <left style="thin">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auto="1"/>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236">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38" fontId="13" fillId="2" borderId="29" xfId="1"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29"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38" fontId="13" fillId="2" borderId="27" xfId="1"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27" xfId="0" applyNumberFormat="1" applyFont="1" applyFill="1" applyBorder="1" applyAlignment="1" applyProtection="1">
      <alignment horizontal="right" vertical="center"/>
      <protection locked="0"/>
    </xf>
    <xf numFmtId="38" fontId="13" fillId="2" borderId="28" xfId="0" applyNumberFormat="1" applyFont="1" applyFill="1" applyBorder="1" applyAlignment="1" applyProtection="1">
      <alignment horizontal="right" vertical="center"/>
      <protection locked="0"/>
    </xf>
    <xf numFmtId="38" fontId="13" fillId="2" borderId="39" xfId="1" applyNumberFormat="1" applyFont="1" applyFill="1" applyBorder="1" applyAlignment="1" applyProtection="1">
      <alignment horizontal="right" vertical="center"/>
      <protection locked="0"/>
    </xf>
    <xf numFmtId="38" fontId="13" fillId="2" borderId="26" xfId="0" applyNumberFormat="1" applyFont="1" applyFill="1" applyBorder="1" applyAlignment="1" applyProtection="1">
      <alignment horizontal="right" vertical="center"/>
      <protection locked="0"/>
    </xf>
    <xf numFmtId="38" fontId="13" fillId="2" borderId="39" xfId="0" applyNumberFormat="1" applyFont="1" applyFill="1" applyBorder="1" applyAlignment="1" applyProtection="1">
      <alignment horizontal="right" vertical="center"/>
      <protection locked="0"/>
    </xf>
    <xf numFmtId="38" fontId="13" fillId="2" borderId="30" xfId="0" applyNumberFormat="1" applyFont="1" applyFill="1" applyBorder="1" applyAlignment="1" applyProtection="1">
      <alignment horizontal="right" vertical="center"/>
      <protection locked="0"/>
    </xf>
    <xf numFmtId="38" fontId="3" fillId="0" borderId="0" xfId="8" applyFont="1" applyProtection="1">
      <alignment vertical="center"/>
    </xf>
    <xf numFmtId="38" fontId="16" fillId="0" borderId="0" xfId="8" applyFont="1" applyAlignment="1" applyProtection="1">
      <alignment vertical="top"/>
    </xf>
    <xf numFmtId="38" fontId="13" fillId="2" borderId="24" xfId="0" applyNumberFormat="1" applyFont="1" applyFill="1" applyBorder="1" applyAlignment="1" applyProtection="1">
      <alignment horizontal="right" vertical="center"/>
      <protection locked="0"/>
    </xf>
    <xf numFmtId="38" fontId="13" fillId="2" borderId="41" xfId="0" applyNumberFormat="1" applyFont="1" applyFill="1" applyBorder="1" applyAlignment="1" applyProtection="1">
      <alignment horizontal="right" vertical="center"/>
      <protection locked="0"/>
    </xf>
    <xf numFmtId="38" fontId="13" fillId="2" borderId="42"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25" xfId="1" applyNumberFormat="1" applyFont="1" applyFill="1" applyBorder="1" applyAlignment="1" applyProtection="1">
      <alignment horizontal="right" vertical="center"/>
      <protection locked="0"/>
    </xf>
    <xf numFmtId="38" fontId="13" fillId="2" borderId="3" xfId="1" applyNumberFormat="1" applyFont="1" applyFill="1" applyBorder="1" applyAlignment="1" applyProtection="1">
      <alignment horizontal="right" vertical="center"/>
      <protection locked="0"/>
    </xf>
    <xf numFmtId="38" fontId="13" fillId="2" borderId="14"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10" xfId="1" applyNumberFormat="1" applyFont="1" applyFill="1" applyBorder="1" applyAlignment="1" applyProtection="1">
      <alignment horizontal="right" vertical="center"/>
      <protection locked="0"/>
    </xf>
    <xf numFmtId="49" fontId="13" fillId="2" borderId="14"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right" vertical="center"/>
      <protection locked="0"/>
    </xf>
    <xf numFmtId="38" fontId="13" fillId="2" borderId="0" xfId="1" applyNumberFormat="1" applyFont="1" applyFill="1" applyAlignment="1" applyProtection="1">
      <alignment horizontal="right" vertical="center"/>
      <protection locked="0"/>
    </xf>
    <xf numFmtId="181" fontId="13" fillId="2" borderId="0" xfId="1" applyNumberFormat="1" applyFont="1" applyFill="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49" fontId="13" fillId="2" borderId="0" xfId="0" applyNumberFormat="1" applyFont="1" applyFill="1" applyAlignment="1" applyProtection="1">
      <alignment horizontal="right" vertical="center"/>
      <protection locked="0"/>
    </xf>
    <xf numFmtId="49" fontId="13" fillId="2" borderId="1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38" fontId="13" fillId="2" borderId="3"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49" fontId="13" fillId="2" borderId="15"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38" fontId="13" fillId="2" borderId="25" xfId="1" applyNumberFormat="1" applyFont="1" applyFill="1" applyBorder="1" applyAlignment="1" applyProtection="1">
      <alignment horizontal="right" vertical="center"/>
      <protection locked="0"/>
    </xf>
    <xf numFmtId="38" fontId="13" fillId="2" borderId="12"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38" fontId="13" fillId="2" borderId="26" xfId="1" applyNumberFormat="1" applyFont="1" applyFill="1" applyBorder="1" applyAlignment="1" applyProtection="1">
      <alignment horizontal="right" vertical="center"/>
      <protection locked="0"/>
    </xf>
    <xf numFmtId="49" fontId="13" fillId="2" borderId="2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14" fontId="13" fillId="2" borderId="3" xfId="0" applyNumberFormat="1" applyFont="1" applyFill="1" applyBorder="1" applyAlignment="1" applyProtection="1">
      <alignment horizontal="left" vertical="center"/>
      <protection locked="0"/>
    </xf>
    <xf numFmtId="14" fontId="13" fillId="2" borderId="6" xfId="0" applyNumberFormat="1" applyFont="1" applyFill="1" applyBorder="1" applyAlignment="1" applyProtection="1">
      <alignment horizontal="left" vertical="center"/>
      <protection locked="0"/>
    </xf>
    <xf numFmtId="14" fontId="13" fillId="2" borderId="25" xfId="0" applyNumberFormat="1" applyFont="1" applyFill="1" applyBorder="1" applyAlignment="1" applyProtection="1">
      <alignment horizontal="left" vertical="center"/>
      <protection locked="0"/>
    </xf>
    <xf numFmtId="14" fontId="13" fillId="2" borderId="12"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3"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3"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3"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3" xfId="0" applyFont="1" applyBorder="1" applyAlignment="1" applyProtection="1">
      <alignment vertical="top"/>
    </xf>
    <xf numFmtId="182" fontId="3" fillId="0" borderId="0" xfId="1" applyNumberFormat="1" applyFont="1" applyProtection="1">
      <alignment vertical="center"/>
    </xf>
    <xf numFmtId="0" fontId="21" fillId="0" borderId="0" xfId="2" applyFont="1" applyAlignment="1" applyProtection="1">
      <alignment vertical="center" wrapText="1"/>
    </xf>
    <xf numFmtId="0" fontId="3" fillId="0" borderId="23" xfId="2" applyFont="1" applyBorder="1" applyProtection="1">
      <alignment vertical="center"/>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9" fillId="0" borderId="0" xfId="0" applyFont="1" applyAlignment="1" applyProtection="1">
      <alignment vertical="top" wrapText="1"/>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3" fillId="0" borderId="0" xfId="0" applyNumberFormat="1" applyFont="1" applyProtection="1">
      <alignment vertical="center"/>
    </xf>
    <xf numFmtId="177" fontId="14" fillId="0" borderId="0" xfId="0" applyNumberFormat="1" applyFont="1" applyAlignment="1" applyProtection="1">
      <alignment vertical="top"/>
    </xf>
    <xf numFmtId="0" fontId="3" fillId="0" borderId="20" xfId="2" applyFont="1" applyBorder="1" applyProtection="1">
      <alignment vertical="center"/>
    </xf>
    <xf numFmtId="0" fontId="3" fillId="0" borderId="16" xfId="2" applyFont="1" applyBorder="1" applyProtection="1">
      <alignment vertical="center"/>
    </xf>
    <xf numFmtId="0" fontId="15" fillId="0" borderId="22" xfId="0" applyFont="1" applyBorder="1" applyAlignment="1" applyProtection="1">
      <alignment horizontal="left" vertical="center" indent="1"/>
    </xf>
    <xf numFmtId="0" fontId="15" fillId="0" borderId="0" xfId="0" applyFont="1" applyAlignment="1" applyProtection="1">
      <alignment horizontal="left" vertical="center" indent="1"/>
    </xf>
    <xf numFmtId="0" fontId="19" fillId="0" borderId="0" xfId="0" applyFont="1" applyAlignment="1" applyProtection="1">
      <alignment vertical="top"/>
    </xf>
    <xf numFmtId="0" fontId="20" fillId="0" borderId="0" xfId="0" applyFont="1" applyAlignment="1" applyProtection="1">
      <alignment horizontal="right" vertical="top"/>
    </xf>
    <xf numFmtId="0" fontId="14" fillId="0" borderId="17" xfId="0" applyFont="1" applyBorder="1" applyAlignment="1" applyProtection="1">
      <alignment vertical="top"/>
    </xf>
    <xf numFmtId="176" fontId="14" fillId="0" borderId="0" xfId="0" applyNumberFormat="1" applyFont="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76" fontId="3" fillId="0" borderId="19" xfId="0" applyNumberFormat="1" applyFont="1" applyBorder="1" applyProtection="1">
      <alignment vertical="center"/>
    </xf>
    <xf numFmtId="181" fontId="3" fillId="0" borderId="19" xfId="0" applyNumberFormat="1" applyFont="1" applyBorder="1" applyProtection="1">
      <alignment vertical="center"/>
    </xf>
    <xf numFmtId="176" fontId="3" fillId="0" borderId="0" xfId="0" applyNumberFormat="1" applyFont="1" applyProtection="1">
      <alignment vertical="center"/>
    </xf>
    <xf numFmtId="0" fontId="16" fillId="0" borderId="0" xfId="0" applyFont="1" applyAlignment="1" applyProtection="1">
      <alignment vertical="center" wrapText="1"/>
    </xf>
    <xf numFmtId="0" fontId="3" fillId="0" borderId="18" xfId="0" applyFont="1" applyBorder="1" applyAlignment="1" applyProtection="1">
      <alignment vertical="center" wrapText="1"/>
    </xf>
    <xf numFmtId="0" fontId="3" fillId="0" borderId="19" xfId="0" applyFont="1" applyBorder="1" applyAlignment="1" applyProtection="1">
      <alignment vertical="center" wrapText="1"/>
    </xf>
    <xf numFmtId="0" fontId="3" fillId="0" borderId="21" xfId="0" applyFont="1" applyBorder="1" applyAlignment="1" applyProtection="1">
      <alignment vertical="center" wrapText="1"/>
    </xf>
    <xf numFmtId="49" fontId="3" fillId="0" borderId="18" xfId="0" applyNumberFormat="1" applyFont="1" applyBorder="1" applyAlignment="1" applyProtection="1">
      <alignment horizontal="center" vertical="center"/>
    </xf>
    <xf numFmtId="49" fontId="3" fillId="0" borderId="21" xfId="0" applyNumberFormat="1" applyFont="1" applyBorder="1" applyAlignment="1" applyProtection="1">
      <alignment horizontal="center" vertical="center"/>
    </xf>
    <xf numFmtId="38" fontId="3" fillId="0" borderId="18" xfId="0" applyNumberFormat="1" applyFont="1" applyBorder="1" applyAlignment="1" applyProtection="1">
      <alignment horizontal="center" vertical="center" wrapText="1"/>
    </xf>
    <xf numFmtId="38" fontId="3" fillId="0" borderId="19" xfId="0" applyNumberFormat="1" applyFont="1" applyBorder="1" applyAlignment="1" applyProtection="1">
      <alignment horizontal="center" vertical="center" wrapText="1"/>
    </xf>
    <xf numFmtId="38" fontId="3" fillId="0" borderId="43" xfId="0" applyNumberFormat="1" applyFont="1" applyBorder="1" applyAlignment="1" applyProtection="1">
      <alignment horizontal="center" vertical="center" wrapText="1"/>
    </xf>
    <xf numFmtId="38" fontId="3" fillId="0" borderId="44" xfId="0" applyNumberFormat="1" applyFont="1" applyBorder="1" applyAlignment="1" applyProtection="1">
      <alignment horizontal="center" vertical="center" wrapText="1"/>
    </xf>
    <xf numFmtId="38" fontId="3" fillId="0" borderId="46" xfId="0" applyNumberFormat="1" applyFont="1" applyBorder="1" applyAlignment="1" applyProtection="1">
      <alignment horizontal="center" vertical="center" wrapText="1"/>
    </xf>
    <xf numFmtId="38" fontId="3" fillId="0" borderId="21"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1" applyFont="1" applyAlignment="1" applyProtection="1">
      <alignment horizontal="left" vertical="center"/>
    </xf>
    <xf numFmtId="0" fontId="3" fillId="0" borderId="22" xfId="0" applyFont="1" applyBorder="1" applyAlignment="1" applyProtection="1">
      <alignment vertical="center" wrapText="1"/>
    </xf>
    <xf numFmtId="0" fontId="3" fillId="0" borderId="0" xfId="0" applyFont="1" applyAlignment="1" applyProtection="1">
      <alignment vertical="center" wrapText="1"/>
    </xf>
    <xf numFmtId="0" fontId="3" fillId="0" borderId="23" xfId="0" applyFont="1" applyBorder="1" applyAlignment="1" applyProtection="1">
      <alignment vertical="center" wrapText="1"/>
    </xf>
    <xf numFmtId="49" fontId="3" fillId="0" borderId="22" xfId="0" applyNumberFormat="1" applyFont="1" applyBorder="1" applyAlignment="1" applyProtection="1">
      <alignment horizontal="center" vertical="center"/>
    </xf>
    <xf numFmtId="49" fontId="3" fillId="0" borderId="23" xfId="0" applyNumberFormat="1" applyFont="1" applyBorder="1" applyAlignment="1" applyProtection="1">
      <alignment horizontal="center" vertical="center"/>
    </xf>
    <xf numFmtId="38" fontId="3" fillId="0" borderId="20" xfId="0" applyNumberFormat="1" applyFont="1" applyBorder="1" applyAlignment="1" applyProtection="1">
      <alignment horizontal="center" vertical="center" wrapText="1"/>
    </xf>
    <xf numFmtId="38" fontId="3" fillId="0" borderId="16"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38" fontId="3" fillId="0" borderId="45" xfId="0" applyNumberFormat="1" applyFont="1" applyBorder="1" applyAlignment="1" applyProtection="1">
      <alignment horizontal="center" vertical="center" wrapText="1"/>
    </xf>
    <xf numFmtId="38" fontId="3" fillId="0" borderId="47" xfId="0" applyNumberFormat="1" applyFont="1" applyBorder="1" applyAlignment="1" applyProtection="1">
      <alignment horizontal="center" vertical="center" wrapText="1"/>
    </xf>
    <xf numFmtId="38" fontId="3" fillId="0" borderId="17" xfId="0" applyNumberFormat="1" applyFont="1" applyBorder="1" applyAlignment="1" applyProtection="1">
      <alignment horizontal="center" vertical="center" wrapText="1"/>
    </xf>
    <xf numFmtId="0" fontId="3" fillId="0" borderId="35" xfId="2" applyFont="1" applyBorder="1" applyAlignment="1" applyProtection="1">
      <alignment horizontal="center" vertical="center" wrapText="1"/>
    </xf>
    <xf numFmtId="0" fontId="3" fillId="0" borderId="32" xfId="2" applyFont="1" applyBorder="1" applyAlignment="1" applyProtection="1">
      <alignment horizontal="center" vertical="center" wrapText="1"/>
    </xf>
    <xf numFmtId="49" fontId="3" fillId="0" borderId="32" xfId="0" applyNumberFormat="1" applyFont="1" applyBorder="1" applyAlignment="1" applyProtection="1">
      <alignment horizontal="center" vertical="center" wrapText="1"/>
    </xf>
    <xf numFmtId="0" fontId="3" fillId="0" borderId="40" xfId="2" applyFont="1" applyBorder="1" applyAlignment="1" applyProtection="1">
      <alignment horizontal="center" vertical="center" wrapText="1"/>
    </xf>
    <xf numFmtId="49" fontId="3" fillId="0" borderId="24"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6"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10"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25" xfId="2" applyFont="1" applyBorder="1" applyProtection="1">
      <alignment vertical="center"/>
    </xf>
    <xf numFmtId="0" fontId="3" fillId="0" borderId="11" xfId="2" applyFont="1" applyBorder="1" applyProtection="1">
      <alignment vertical="center"/>
    </xf>
    <xf numFmtId="0" fontId="3" fillId="0" borderId="12" xfId="2" applyFont="1" applyBorder="1" applyProtection="1">
      <alignmen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3" fillId="0" borderId="38" xfId="2" applyFont="1" applyBorder="1" applyProtection="1">
      <alignment vertical="center"/>
    </xf>
    <xf numFmtId="0" fontId="15" fillId="0" borderId="1" xfId="0" applyFont="1" applyBorder="1" applyProtection="1">
      <alignment vertical="center"/>
    </xf>
    <xf numFmtId="0" fontId="3" fillId="0" borderId="31" xfId="0" applyFont="1" applyBorder="1" applyAlignment="1" applyProtection="1">
      <alignment vertical="center" wrapText="1"/>
    </xf>
    <xf numFmtId="0" fontId="3" fillId="0" borderId="1" xfId="0" applyFont="1" applyBorder="1" applyAlignment="1" applyProtection="1">
      <alignment vertical="center" wrapText="1"/>
    </xf>
    <xf numFmtId="0" fontId="3" fillId="0" borderId="33" xfId="0" applyFont="1" applyBorder="1" applyAlignment="1" applyProtection="1">
      <alignment vertical="center" wrapText="1"/>
    </xf>
    <xf numFmtId="181" fontId="3" fillId="0" borderId="31" xfId="0" applyNumberFormat="1" applyFont="1" applyBorder="1" applyAlignment="1" applyProtection="1">
      <alignment horizontal="left" vertical="center" wrapText="1"/>
    </xf>
    <xf numFmtId="181" fontId="3" fillId="0" borderId="2" xfId="0" applyNumberFormat="1" applyFont="1" applyBorder="1" applyAlignment="1" applyProtection="1">
      <alignment horizontal="left" vertical="center" wrapText="1"/>
    </xf>
    <xf numFmtId="0" fontId="3" fillId="0" borderId="13" xfId="2" applyFont="1" applyBorder="1" applyProtection="1">
      <alignment vertical="center"/>
    </xf>
    <xf numFmtId="0" fontId="3" fillId="0" borderId="5" xfId="2" applyFont="1" applyBorder="1" applyProtection="1">
      <alignment vertical="center"/>
    </xf>
    <xf numFmtId="49" fontId="3" fillId="0" borderId="4" xfId="0" applyNumberFormat="1" applyFont="1" applyBorder="1" applyProtection="1">
      <alignment vertical="center"/>
    </xf>
    <xf numFmtId="0" fontId="3" fillId="0" borderId="4" xfId="0" applyFont="1" applyBorder="1" applyAlignment="1" applyProtection="1">
      <alignment horizontal="right" vertical="center"/>
    </xf>
    <xf numFmtId="0" fontId="3" fillId="0" borderId="36" xfId="0" applyFont="1" applyBorder="1" applyProtection="1">
      <alignment vertical="center"/>
    </xf>
    <xf numFmtId="0" fontId="3" fillId="0" borderId="15" xfId="2" applyFont="1" applyBorder="1" applyProtection="1">
      <alignment vertical="center"/>
    </xf>
    <xf numFmtId="0" fontId="3" fillId="0" borderId="26" xfId="2" applyFont="1" applyBorder="1" applyProtection="1">
      <alignment vertical="center"/>
    </xf>
    <xf numFmtId="49" fontId="3" fillId="0" borderId="16" xfId="0" applyNumberFormat="1" applyFont="1" applyBorder="1" applyProtection="1">
      <alignment vertical="center"/>
    </xf>
    <xf numFmtId="0" fontId="3" fillId="0" borderId="16" xfId="0" applyFont="1" applyBorder="1" applyAlignment="1" applyProtection="1">
      <alignment horizontal="right" vertical="center"/>
    </xf>
    <xf numFmtId="0" fontId="3" fillId="0" borderId="37" xfId="0" applyFont="1" applyBorder="1" applyProtection="1">
      <alignment vertical="center"/>
    </xf>
    <xf numFmtId="0" fontId="16" fillId="0" borderId="0" xfId="2" applyFont="1" applyAlignment="1" applyProtection="1">
      <alignment vertical="top"/>
    </xf>
    <xf numFmtId="0" fontId="16" fillId="0" borderId="0" xfId="2" applyFont="1" applyProtection="1">
      <alignment vertical="center"/>
    </xf>
    <xf numFmtId="49" fontId="3" fillId="0" borderId="0" xfId="0" applyNumberFormat="1" applyFont="1" applyAlignment="1" applyProtection="1">
      <alignment horizontal="right" vertical="center"/>
    </xf>
    <xf numFmtId="38" fontId="3" fillId="0" borderId="48" xfId="0" applyNumberFormat="1" applyFont="1" applyBorder="1" applyAlignment="1" applyProtection="1">
      <alignment horizontal="center" vertical="center" wrapText="1"/>
    </xf>
    <xf numFmtId="38" fontId="3" fillId="0" borderId="49" xfId="0" applyNumberFormat="1" applyFont="1" applyBorder="1" applyAlignment="1" applyProtection="1">
      <alignment horizontal="center" vertical="center" wrapText="1"/>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9">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9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CCFFFF"/>
      <color rgb="FFCCECFF"/>
      <color rgb="FFEEAAFC"/>
      <color rgb="FF000000"/>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140F-1416-4C69-8D14-FC51C4D582F1}">
  <sheetPr codeName="Sheet2">
    <outlinePr summaryBelow="0"/>
    <pageSetUpPr fitToPage="1"/>
  </sheetPr>
  <dimension ref="A1:AA271"/>
  <sheetViews>
    <sheetView showGridLines="0" tabSelected="1" topLeftCell="B1" zoomScaleNormal="100" zoomScaleSheetLayoutView="70" zoomScalePageLayoutView="60" workbookViewId="0">
      <selection activeCell="B1" sqref="B1"/>
    </sheetView>
  </sheetViews>
  <sheetFormatPr defaultColWidth="9" defaultRowHeight="13.5" x14ac:dyDescent="0.15"/>
  <cols>
    <col min="1" max="1" width="10.375" style="69" hidden="1" customWidth="1"/>
    <col min="2" max="3" width="1.625" style="69" customWidth="1"/>
    <col min="4" max="7" width="5.625" style="69" customWidth="1"/>
    <col min="8" max="8" width="6.625" style="69" customWidth="1"/>
    <col min="9" max="9" width="1.625" style="69" customWidth="1"/>
    <col min="10" max="10" width="6.625" style="69" customWidth="1"/>
    <col min="11" max="15" width="5.625" style="69" customWidth="1"/>
    <col min="16" max="16" width="15.625" style="69" customWidth="1"/>
    <col min="17" max="23" width="8.125" style="69" customWidth="1"/>
    <col min="24" max="26" width="2.625" style="69" customWidth="1"/>
    <col min="27" max="27" width="3.625" style="69" customWidth="1"/>
    <col min="28" max="16384" width="9" style="69"/>
  </cols>
  <sheetData>
    <row r="1" spans="1:27" ht="30" customHeight="1" x14ac:dyDescent="0.15">
      <c r="A1" s="233" t="s">
        <v>234</v>
      </c>
      <c r="B1" s="67"/>
      <c r="C1" s="68" t="s">
        <v>237</v>
      </c>
      <c r="D1" s="68"/>
      <c r="Q1" s="70"/>
      <c r="R1" s="70"/>
      <c r="T1" s="71"/>
      <c r="U1" s="71"/>
      <c r="V1" s="71"/>
      <c r="W1" s="232" t="s">
        <v>235</v>
      </c>
      <c r="X1" s="72"/>
      <c r="Y1" s="72"/>
      <c r="Z1" s="72"/>
      <c r="AA1" s="70"/>
    </row>
    <row r="2" spans="1:27" ht="15" hidden="1" customHeight="1" x14ac:dyDescent="0.15">
      <c r="A2" s="233" t="s">
        <v>63</v>
      </c>
      <c r="B2" s="67"/>
      <c r="C2" s="73"/>
      <c r="D2" s="73"/>
      <c r="AA2" s="70"/>
    </row>
    <row r="3" spans="1:27" ht="30" customHeight="1" x14ac:dyDescent="0.15">
      <c r="A3" s="234" t="s">
        <v>236</v>
      </c>
      <c r="B3" s="74"/>
      <c r="C3" s="69" t="s">
        <v>143</v>
      </c>
      <c r="AA3" s="70"/>
    </row>
    <row r="4" spans="1:27" ht="5.25" customHeight="1" x14ac:dyDescent="0.15">
      <c r="A4" s="74"/>
      <c r="B4" s="74"/>
      <c r="C4" s="75"/>
      <c r="D4" s="76"/>
      <c r="E4" s="76"/>
      <c r="F4" s="76"/>
      <c r="G4" s="76"/>
      <c r="H4" s="76"/>
      <c r="I4" s="76"/>
      <c r="J4" s="76"/>
      <c r="K4" s="76"/>
      <c r="L4" s="76"/>
      <c r="M4" s="76"/>
      <c r="N4" s="76"/>
      <c r="O4" s="76"/>
      <c r="P4" s="76"/>
      <c r="Q4" s="76"/>
      <c r="R4" s="76"/>
      <c r="S4" s="76"/>
      <c r="T4" s="76"/>
      <c r="U4" s="76"/>
      <c r="V4" s="76"/>
      <c r="W4" s="76"/>
      <c r="X4" s="76"/>
      <c r="Y4" s="76"/>
      <c r="Z4" s="77"/>
    </row>
    <row r="5" spans="1:27" ht="15" customHeight="1" x14ac:dyDescent="0.15">
      <c r="A5" s="74"/>
      <c r="B5" s="78"/>
      <c r="C5" s="79" t="s">
        <v>142</v>
      </c>
      <c r="D5" s="80"/>
      <c r="E5" s="80"/>
      <c r="F5" s="80"/>
      <c r="G5" s="80"/>
      <c r="H5" s="80"/>
      <c r="I5" s="80"/>
      <c r="J5" s="80"/>
      <c r="K5" s="80"/>
      <c r="L5" s="80"/>
      <c r="M5" s="80"/>
      <c r="N5" s="80"/>
      <c r="O5" s="80"/>
      <c r="P5" s="80"/>
      <c r="Q5" s="80"/>
      <c r="R5" s="80"/>
      <c r="S5" s="80"/>
      <c r="T5" s="80"/>
      <c r="U5" s="80"/>
      <c r="V5" s="80"/>
      <c r="W5" s="80"/>
      <c r="X5" s="80"/>
      <c r="Y5" s="80"/>
      <c r="Z5" s="81"/>
    </row>
    <row r="6" spans="1:27" ht="15" customHeight="1" x14ac:dyDescent="0.15">
      <c r="A6" s="74"/>
      <c r="B6" s="74"/>
      <c r="C6" s="79" t="s">
        <v>11</v>
      </c>
      <c r="D6" s="80"/>
      <c r="E6" s="80"/>
      <c r="F6" s="80"/>
      <c r="G6" s="80"/>
      <c r="H6" s="80"/>
      <c r="I6" s="80"/>
      <c r="J6" s="80"/>
      <c r="K6" s="80"/>
      <c r="L6" s="80"/>
      <c r="M6" s="80"/>
      <c r="N6" s="80"/>
      <c r="O6" s="80"/>
      <c r="P6" s="80"/>
      <c r="Q6" s="80"/>
      <c r="R6" s="80"/>
      <c r="S6" s="80"/>
      <c r="T6" s="80"/>
      <c r="U6" s="80"/>
      <c r="V6" s="80"/>
      <c r="W6" s="80"/>
      <c r="X6" s="80"/>
      <c r="Y6" s="80"/>
      <c r="Z6" s="81"/>
    </row>
    <row r="7" spans="1:27" ht="15" customHeight="1" x14ac:dyDescent="0.15">
      <c r="A7" s="74"/>
      <c r="B7" s="74"/>
      <c r="C7" s="79" t="s">
        <v>12</v>
      </c>
      <c r="D7" s="80"/>
      <c r="E7" s="80"/>
      <c r="F7" s="80"/>
      <c r="G7" s="80"/>
      <c r="H7" s="80"/>
      <c r="I7" s="80"/>
      <c r="J7" s="80"/>
      <c r="K7" s="80"/>
      <c r="L7" s="80"/>
      <c r="M7" s="80"/>
      <c r="N7" s="80"/>
      <c r="O7" s="80"/>
      <c r="P7" s="80"/>
      <c r="Q7" s="80"/>
      <c r="R7" s="80"/>
      <c r="S7" s="80"/>
      <c r="T7" s="80"/>
      <c r="U7" s="80"/>
      <c r="V7" s="80"/>
      <c r="W7" s="80"/>
      <c r="X7" s="80"/>
      <c r="Y7" s="80"/>
      <c r="Z7" s="81"/>
    </row>
    <row r="8" spans="1:27" ht="15" hidden="1" customHeight="1" x14ac:dyDescent="0.15">
      <c r="A8" s="74"/>
      <c r="B8" s="74"/>
      <c r="C8" s="79"/>
      <c r="D8" s="80"/>
      <c r="E8" s="80"/>
      <c r="F8" s="80"/>
      <c r="G8" s="80"/>
      <c r="H8" s="80"/>
      <c r="I8" s="80"/>
      <c r="J8" s="80"/>
      <c r="K8" s="80"/>
      <c r="L8" s="80"/>
      <c r="M8" s="80"/>
      <c r="N8" s="80"/>
      <c r="O8" s="80"/>
      <c r="P8" s="80"/>
      <c r="Q8" s="80"/>
      <c r="R8" s="80"/>
      <c r="S8" s="80"/>
      <c r="T8" s="80"/>
      <c r="U8" s="80"/>
      <c r="V8" s="80"/>
      <c r="W8" s="80"/>
      <c r="X8" s="80"/>
      <c r="Y8" s="80"/>
      <c r="Z8" s="81"/>
    </row>
    <row r="9" spans="1:27" ht="5.25" customHeight="1" x14ac:dyDescent="0.15">
      <c r="A9" s="74"/>
      <c r="B9" s="74"/>
      <c r="C9" s="82"/>
      <c r="D9" s="83"/>
      <c r="E9" s="83"/>
      <c r="F9" s="83"/>
      <c r="G9" s="83"/>
      <c r="H9" s="83"/>
      <c r="I9" s="83"/>
      <c r="J9" s="83"/>
      <c r="K9" s="83"/>
      <c r="L9" s="83"/>
      <c r="M9" s="83"/>
      <c r="N9" s="83"/>
      <c r="O9" s="83"/>
      <c r="P9" s="83"/>
      <c r="Q9" s="83"/>
      <c r="R9" s="83"/>
      <c r="S9" s="83"/>
      <c r="T9" s="83"/>
      <c r="U9" s="83"/>
      <c r="V9" s="83"/>
      <c r="W9" s="83"/>
      <c r="X9" s="83"/>
      <c r="Y9" s="83"/>
      <c r="Z9" s="84"/>
    </row>
    <row r="10" spans="1:27" ht="30" customHeight="1" x14ac:dyDescent="0.15">
      <c r="A10" s="74"/>
      <c r="B10" s="74"/>
    </row>
    <row r="11" spans="1:27" ht="15" hidden="1" customHeight="1" x14ac:dyDescent="0.15">
      <c r="A11" s="74"/>
      <c r="B11" s="74"/>
    </row>
    <row r="12" spans="1:27" ht="15" hidden="1" customHeight="1" x14ac:dyDescent="0.15">
      <c r="A12" s="74"/>
      <c r="B12" s="74"/>
    </row>
    <row r="13" spans="1:27" ht="20.100000000000001" customHeight="1" x14ac:dyDescent="0.15">
      <c r="A13" s="74"/>
      <c r="B13" s="74"/>
      <c r="C13" s="85" t="s">
        <v>91</v>
      </c>
      <c r="D13" s="86"/>
      <c r="E13" s="86"/>
      <c r="F13" s="86"/>
      <c r="G13" s="86"/>
      <c r="H13" s="87"/>
    </row>
    <row r="14" spans="1:27" ht="15" customHeight="1" x14ac:dyDescent="0.15">
      <c r="A14" s="74"/>
      <c r="B14" s="74"/>
      <c r="C14" s="88"/>
      <c r="D14" s="89"/>
      <c r="E14" s="89"/>
      <c r="F14" s="89"/>
      <c r="G14" s="89"/>
      <c r="H14" s="89"/>
      <c r="I14" s="90"/>
      <c r="J14" s="90"/>
      <c r="K14" s="90"/>
      <c r="L14" s="90"/>
      <c r="M14" s="90"/>
      <c r="N14" s="90"/>
      <c r="O14" s="90"/>
      <c r="P14" s="90"/>
      <c r="Q14" s="90"/>
      <c r="R14" s="90"/>
      <c r="S14" s="90"/>
      <c r="T14" s="90"/>
      <c r="U14" s="90"/>
      <c r="V14" s="90"/>
      <c r="W14" s="90"/>
      <c r="X14" s="90"/>
      <c r="Y14" s="90"/>
      <c r="Z14" s="91"/>
    </row>
    <row r="15" spans="1:27" ht="15.75" hidden="1" customHeight="1" x14ac:dyDescent="0.15">
      <c r="A15" s="74"/>
      <c r="B15" s="74"/>
      <c r="C15" s="92"/>
      <c r="D15" s="93"/>
      <c r="E15" s="94"/>
      <c r="F15" s="94"/>
      <c r="G15" s="94"/>
      <c r="H15" s="94"/>
      <c r="I15" s="95"/>
      <c r="J15" s="96"/>
      <c r="K15" s="96"/>
      <c r="L15" s="96"/>
      <c r="M15" s="96"/>
      <c r="N15" s="96"/>
      <c r="O15" s="96"/>
      <c r="P15" s="96"/>
      <c r="Q15" s="96"/>
      <c r="R15" s="96"/>
      <c r="S15" s="96"/>
      <c r="T15" s="96"/>
      <c r="U15" s="96"/>
      <c r="V15" s="96"/>
      <c r="W15" s="96"/>
      <c r="X15" s="96"/>
      <c r="Y15" s="96"/>
      <c r="Z15" s="97"/>
    </row>
    <row r="16" spans="1:27" ht="15.75" hidden="1" customHeight="1" x14ac:dyDescent="0.15">
      <c r="A16" s="74"/>
      <c r="B16" s="74"/>
      <c r="C16" s="92"/>
      <c r="D16" s="93"/>
      <c r="E16" s="98"/>
      <c r="F16" s="98"/>
      <c r="G16" s="98"/>
      <c r="H16" s="98"/>
      <c r="I16" s="95"/>
      <c r="J16" s="99"/>
      <c r="K16" s="99"/>
      <c r="L16" s="99"/>
      <c r="M16" s="99"/>
      <c r="N16" s="99"/>
      <c r="O16" s="99"/>
      <c r="P16" s="99"/>
      <c r="Q16" s="99"/>
      <c r="R16" s="99"/>
      <c r="S16" s="99"/>
      <c r="T16" s="99"/>
      <c r="U16" s="99"/>
      <c r="V16" s="99"/>
      <c r="W16" s="99"/>
      <c r="X16" s="99"/>
      <c r="Y16" s="99"/>
      <c r="Z16" s="97"/>
    </row>
    <row r="17" spans="1:26" ht="15.75" hidden="1" customHeight="1" x14ac:dyDescent="0.15">
      <c r="A17" s="74"/>
      <c r="B17" s="74"/>
      <c r="C17" s="92"/>
      <c r="D17" s="93"/>
      <c r="E17" s="98"/>
      <c r="F17" s="98"/>
      <c r="G17" s="98"/>
      <c r="H17" s="98"/>
      <c r="I17" s="95"/>
      <c r="J17" s="99"/>
      <c r="K17" s="99"/>
      <c r="L17" s="99"/>
      <c r="M17" s="99"/>
      <c r="N17" s="99"/>
      <c r="O17" s="99"/>
      <c r="P17" s="99"/>
      <c r="Q17" s="99"/>
      <c r="R17" s="99"/>
      <c r="S17" s="99"/>
      <c r="T17" s="99"/>
      <c r="U17" s="99"/>
      <c r="V17" s="99"/>
      <c r="W17" s="99"/>
      <c r="X17" s="99"/>
      <c r="Y17" s="99"/>
      <c r="Z17" s="97"/>
    </row>
    <row r="18" spans="1:26" ht="15.75" hidden="1" customHeight="1" x14ac:dyDescent="0.15">
      <c r="A18" s="74"/>
      <c r="B18" s="74"/>
      <c r="C18" s="92"/>
      <c r="D18" s="93"/>
      <c r="E18" s="98"/>
      <c r="F18" s="98"/>
      <c r="G18" s="98"/>
      <c r="H18" s="98"/>
      <c r="I18" s="95"/>
      <c r="J18" s="99"/>
      <c r="K18" s="99"/>
      <c r="L18" s="99"/>
      <c r="M18" s="99"/>
      <c r="N18" s="99"/>
      <c r="O18" s="99"/>
      <c r="P18" s="99"/>
      <c r="Q18" s="99"/>
      <c r="R18" s="99"/>
      <c r="S18" s="99"/>
      <c r="T18" s="99"/>
      <c r="U18" s="99"/>
      <c r="V18" s="99"/>
      <c r="W18" s="99"/>
      <c r="X18" s="99"/>
      <c r="Y18" s="99"/>
      <c r="Z18" s="97"/>
    </row>
    <row r="19" spans="1:26" ht="15.75" hidden="1" customHeight="1" x14ac:dyDescent="0.15">
      <c r="A19" s="74"/>
      <c r="B19" s="74"/>
      <c r="C19" s="92"/>
      <c r="D19" s="93"/>
      <c r="E19" s="98"/>
      <c r="F19" s="98"/>
      <c r="G19" s="98"/>
      <c r="H19" s="98"/>
      <c r="I19" s="95"/>
      <c r="J19" s="99"/>
      <c r="K19" s="99"/>
      <c r="L19" s="99"/>
      <c r="M19" s="99"/>
      <c r="N19" s="99"/>
      <c r="O19" s="99"/>
      <c r="P19" s="99"/>
      <c r="Q19" s="99"/>
      <c r="R19" s="99"/>
      <c r="S19" s="99"/>
      <c r="T19" s="99"/>
      <c r="U19" s="99"/>
      <c r="V19" s="99"/>
      <c r="W19" s="99"/>
      <c r="X19" s="99"/>
      <c r="Y19" s="99"/>
      <c r="Z19" s="97"/>
    </row>
    <row r="20" spans="1:26" ht="20.100000000000001" customHeight="1" x14ac:dyDescent="0.15">
      <c r="A20" s="74">
        <f>IFERROR(IF(TRIM($I20)="",1001,0),3)</f>
        <v>1001</v>
      </c>
      <c r="B20" s="74"/>
      <c r="C20" s="92"/>
      <c r="D20" s="93">
        <v>1</v>
      </c>
      <c r="E20" s="69" t="s">
        <v>0</v>
      </c>
      <c r="I20" s="33"/>
      <c r="J20" s="34"/>
      <c r="K20" s="34"/>
      <c r="L20" s="34"/>
      <c r="M20" s="34"/>
      <c r="N20" s="98"/>
      <c r="O20" s="98"/>
      <c r="P20" s="98"/>
      <c r="Q20" s="98"/>
      <c r="R20" s="98"/>
      <c r="S20" s="98"/>
      <c r="T20" s="98"/>
      <c r="U20" s="98"/>
      <c r="V20" s="98"/>
      <c r="W20" s="98"/>
      <c r="X20" s="98"/>
      <c r="Y20" s="98"/>
      <c r="Z20" s="97"/>
    </row>
    <row r="21" spans="1:26" ht="20.100000000000001" customHeight="1" x14ac:dyDescent="0.15">
      <c r="A21" s="74"/>
      <c r="B21" s="74"/>
      <c r="C21" s="92"/>
      <c r="D21" s="93"/>
      <c r="E21" s="98"/>
      <c r="F21" s="98"/>
      <c r="G21" s="98"/>
      <c r="H21" s="98"/>
      <c r="I21" s="95"/>
      <c r="J21" s="100" t="s">
        <v>109</v>
      </c>
      <c r="K21" s="99"/>
      <c r="L21" s="99"/>
      <c r="M21" s="99"/>
      <c r="N21" s="99"/>
      <c r="O21" s="99"/>
      <c r="P21" s="99"/>
      <c r="Q21" s="99"/>
      <c r="R21" s="99"/>
      <c r="S21" s="99"/>
      <c r="T21" s="99"/>
      <c r="U21" s="99"/>
      <c r="V21" s="99"/>
      <c r="W21" s="99"/>
      <c r="X21" s="99"/>
      <c r="Y21" s="99"/>
      <c r="Z21" s="97"/>
    </row>
    <row r="22" spans="1:26" ht="20.100000000000001" customHeight="1" x14ac:dyDescent="0.15">
      <c r="A22" s="74">
        <f>IFERROR(IF(AND(TRIM($I22)&lt;&gt;"", OR(ISERROR(FIND("@"&amp;LEFT($I22,3)&amp;"@", 都道府県3))=FALSE, ISERROR(FIND("@"&amp;LEFT($I22,4)&amp;"@",都道府県4))=FALSE))=FALSE,1001,0),3)</f>
        <v>1001</v>
      </c>
      <c r="B22" s="74"/>
      <c r="C22" s="92"/>
      <c r="D22" s="93">
        <v>2</v>
      </c>
      <c r="E22" s="69" t="s">
        <v>78</v>
      </c>
      <c r="I22" s="40"/>
      <c r="J22" s="40"/>
      <c r="K22" s="40"/>
      <c r="L22" s="40"/>
      <c r="M22" s="40"/>
      <c r="N22" s="40"/>
      <c r="O22" s="40"/>
      <c r="P22" s="40"/>
      <c r="Q22" s="41"/>
      <c r="R22" s="40"/>
      <c r="S22" s="40"/>
      <c r="T22" s="40"/>
      <c r="U22" s="40"/>
      <c r="V22" s="40"/>
      <c r="W22" s="40"/>
      <c r="X22" s="40"/>
      <c r="Y22" s="40"/>
      <c r="Z22" s="97"/>
    </row>
    <row r="23" spans="1:26" ht="20.100000000000001" customHeight="1" x14ac:dyDescent="0.15">
      <c r="A23" s="74"/>
      <c r="B23" s="74"/>
      <c r="C23" s="92"/>
      <c r="D23" s="93"/>
      <c r="E23" s="98"/>
      <c r="F23" s="98"/>
      <c r="G23" s="98"/>
      <c r="H23" s="98"/>
      <c r="I23" s="95"/>
      <c r="J23" s="100" t="s">
        <v>7</v>
      </c>
      <c r="K23" s="99"/>
      <c r="L23" s="99"/>
      <c r="M23" s="99"/>
      <c r="N23" s="99"/>
      <c r="O23" s="99"/>
      <c r="P23" s="99"/>
      <c r="Q23" s="99"/>
      <c r="R23" s="99"/>
      <c r="S23" s="99"/>
      <c r="T23" s="99"/>
      <c r="U23" s="99"/>
      <c r="V23" s="99"/>
      <c r="W23" s="99"/>
      <c r="X23" s="99"/>
      <c r="Y23" s="99"/>
      <c r="Z23" s="97"/>
    </row>
    <row r="24" spans="1:26" ht="20.100000000000001" customHeight="1" x14ac:dyDescent="0.15">
      <c r="A24" s="74">
        <f>IFERROR(IF(TRIM($I24)="",1001,0),3)</f>
        <v>1001</v>
      </c>
      <c r="B24" s="74"/>
      <c r="C24" s="92"/>
      <c r="D24" s="93">
        <v>3</v>
      </c>
      <c r="E24" s="69" t="s">
        <v>92</v>
      </c>
      <c r="I24" s="31"/>
      <c r="J24" s="31"/>
      <c r="K24" s="31"/>
      <c r="L24" s="31"/>
      <c r="M24" s="31"/>
      <c r="N24" s="31"/>
      <c r="O24" s="31"/>
      <c r="P24" s="31"/>
      <c r="Q24" s="32"/>
      <c r="R24" s="31"/>
      <c r="S24" s="31"/>
      <c r="T24" s="31"/>
      <c r="U24" s="31"/>
      <c r="V24" s="31"/>
      <c r="W24" s="31"/>
      <c r="X24" s="31"/>
      <c r="Y24" s="31"/>
      <c r="Z24" s="97"/>
    </row>
    <row r="25" spans="1:26" ht="20.100000000000001" customHeight="1" x14ac:dyDescent="0.15">
      <c r="A25" s="74"/>
      <c r="B25" s="74"/>
      <c r="C25" s="101"/>
      <c r="D25" s="98"/>
      <c r="E25" s="98"/>
      <c r="F25" s="98"/>
      <c r="G25" s="98"/>
      <c r="H25" s="98"/>
      <c r="I25" s="95"/>
      <c r="J25" s="100" t="s">
        <v>105</v>
      </c>
      <c r="K25" s="99"/>
      <c r="L25" s="99"/>
      <c r="M25" s="99"/>
      <c r="N25" s="99"/>
      <c r="O25" s="99"/>
      <c r="P25" s="99"/>
      <c r="Q25" s="99"/>
      <c r="R25" s="99"/>
      <c r="S25" s="99"/>
      <c r="T25" s="99"/>
      <c r="U25" s="99"/>
      <c r="V25" s="99"/>
      <c r="W25" s="99"/>
      <c r="X25" s="99"/>
      <c r="Y25" s="99"/>
      <c r="Z25" s="97"/>
    </row>
    <row r="26" spans="1:26" ht="20.100000000000001" customHeight="1" x14ac:dyDescent="0.15">
      <c r="A26" s="74">
        <f>IFERROR(IF(TRIM($I26)="",1001,0),3)</f>
        <v>1001</v>
      </c>
      <c r="B26" s="74"/>
      <c r="C26" s="92"/>
      <c r="D26" s="93">
        <v>4</v>
      </c>
      <c r="E26" s="69" t="s">
        <v>1</v>
      </c>
      <c r="I26" s="31"/>
      <c r="J26" s="31"/>
      <c r="K26" s="31"/>
      <c r="L26" s="31"/>
      <c r="M26" s="31"/>
      <c r="N26" s="31"/>
      <c r="O26" s="31"/>
      <c r="P26" s="31"/>
      <c r="Q26" s="32"/>
      <c r="R26" s="31"/>
      <c r="S26" s="31"/>
      <c r="T26" s="31"/>
      <c r="U26" s="31"/>
      <c r="V26" s="31"/>
      <c r="W26" s="31"/>
      <c r="X26" s="31"/>
      <c r="Y26" s="31"/>
      <c r="Z26" s="97"/>
    </row>
    <row r="27" spans="1:26" ht="20.100000000000001" customHeight="1" x14ac:dyDescent="0.15">
      <c r="A27" s="74"/>
      <c r="B27" s="74"/>
      <c r="C27" s="101"/>
      <c r="D27" s="98"/>
      <c r="E27" s="98"/>
      <c r="F27" s="98"/>
      <c r="G27" s="98"/>
      <c r="H27" s="98"/>
      <c r="I27" s="95"/>
      <c r="J27" s="100" t="s">
        <v>106</v>
      </c>
      <c r="K27" s="99"/>
      <c r="L27" s="99"/>
      <c r="M27" s="99"/>
      <c r="N27" s="99"/>
      <c r="O27" s="99"/>
      <c r="P27" s="99"/>
      <c r="Q27" s="102"/>
      <c r="R27" s="99"/>
      <c r="S27" s="99"/>
      <c r="T27" s="99"/>
      <c r="U27" s="99"/>
      <c r="V27" s="99"/>
      <c r="W27" s="99"/>
      <c r="X27" s="99"/>
      <c r="Y27" s="99"/>
      <c r="Z27" s="103"/>
    </row>
    <row r="28" spans="1:26" ht="20.100000000000001" customHeight="1" x14ac:dyDescent="0.15">
      <c r="A28" s="74">
        <f>IFERROR(IF(TRIM($I28)="",1001,0),3)</f>
        <v>1001</v>
      </c>
      <c r="B28" s="74"/>
      <c r="C28" s="92"/>
      <c r="D28" s="93">
        <v>5</v>
      </c>
      <c r="E28" s="69" t="s">
        <v>8</v>
      </c>
      <c r="I28" s="31"/>
      <c r="J28" s="31"/>
      <c r="K28" s="31"/>
      <c r="L28" s="31"/>
      <c r="M28" s="31"/>
      <c r="N28" s="31"/>
      <c r="O28" s="31"/>
      <c r="P28" s="31"/>
      <c r="Q28" s="31"/>
      <c r="R28" s="31"/>
      <c r="S28" s="31"/>
      <c r="T28" s="31"/>
      <c r="U28" s="31"/>
      <c r="V28" s="31"/>
      <c r="W28" s="31"/>
      <c r="X28" s="31"/>
      <c r="Y28" s="31"/>
      <c r="Z28" s="97"/>
    </row>
    <row r="29" spans="1:26" ht="20.100000000000001" customHeight="1" x14ac:dyDescent="0.15">
      <c r="A29" s="74"/>
      <c r="B29" s="74"/>
      <c r="C29" s="101"/>
      <c r="D29" s="98"/>
      <c r="E29" s="98"/>
      <c r="F29" s="98"/>
      <c r="G29" s="98"/>
      <c r="H29" s="98"/>
      <c r="I29" s="95"/>
      <c r="J29" s="100" t="s">
        <v>99</v>
      </c>
      <c r="K29" s="99"/>
      <c r="L29" s="99"/>
      <c r="M29" s="99"/>
      <c r="N29" s="99"/>
      <c r="O29" s="99"/>
      <c r="P29" s="99"/>
      <c r="Q29" s="99"/>
      <c r="R29" s="99"/>
      <c r="S29" s="99"/>
      <c r="T29" s="99"/>
      <c r="U29" s="99"/>
      <c r="V29" s="99"/>
      <c r="W29" s="99"/>
      <c r="X29" s="99"/>
      <c r="Y29" s="99"/>
      <c r="Z29" s="103"/>
    </row>
    <row r="30" spans="1:26" ht="20.100000000000001" customHeight="1" x14ac:dyDescent="0.15">
      <c r="A30" s="74">
        <f>IFERROR(IF(OR(TRIM($I30)="", NOT(OR(IFERROR(SEARCH(" ",$I30),0)&gt;0, IFERROR(SEARCH("　",$I30),0)&gt;0))),1001,0),3)</f>
        <v>1001</v>
      </c>
      <c r="B30" s="74"/>
      <c r="C30" s="92"/>
      <c r="D30" s="93">
        <v>6</v>
      </c>
      <c r="E30" s="69" t="s">
        <v>93</v>
      </c>
      <c r="I30" s="31"/>
      <c r="J30" s="31"/>
      <c r="K30" s="31"/>
      <c r="L30" s="31"/>
      <c r="M30" s="31"/>
      <c r="N30" s="31"/>
      <c r="O30" s="31"/>
      <c r="P30" s="31"/>
      <c r="Q30" s="31"/>
      <c r="R30" s="31"/>
      <c r="S30" s="31"/>
      <c r="T30" s="31"/>
      <c r="U30" s="31"/>
      <c r="V30" s="31"/>
      <c r="W30" s="31"/>
      <c r="X30" s="31"/>
      <c r="Y30" s="31"/>
      <c r="Z30" s="97"/>
    </row>
    <row r="31" spans="1:26" ht="20.100000000000001" customHeight="1" x14ac:dyDescent="0.15">
      <c r="A31" s="74"/>
      <c r="B31" s="74"/>
      <c r="C31" s="101"/>
      <c r="D31" s="98"/>
      <c r="E31" s="98"/>
      <c r="F31" s="98"/>
      <c r="G31" s="98"/>
      <c r="H31" s="98"/>
      <c r="I31" s="104"/>
      <c r="J31" s="100" t="s">
        <v>89</v>
      </c>
      <c r="K31" s="100"/>
      <c r="L31" s="100"/>
      <c r="M31" s="100"/>
      <c r="N31" s="100"/>
      <c r="O31" s="100"/>
      <c r="P31" s="100"/>
      <c r="Q31" s="100"/>
      <c r="R31" s="100"/>
      <c r="S31" s="100"/>
      <c r="T31" s="100"/>
      <c r="U31" s="100"/>
      <c r="V31" s="100"/>
      <c r="W31" s="100"/>
      <c r="X31" s="100"/>
      <c r="Y31" s="100"/>
      <c r="Z31" s="103"/>
    </row>
    <row r="32" spans="1:26" ht="20.100000000000001" customHeight="1" x14ac:dyDescent="0.15">
      <c r="A32" s="74">
        <f>IFERROR(IF(OR(TRIM($I32)="", NOT(OR(IFERROR(SEARCH(" ",$I32),0)&gt;0, IFERROR(SEARCH("　",$I32),0)&gt;0))),1001,0),3)</f>
        <v>1001</v>
      </c>
      <c r="B32" s="74"/>
      <c r="C32" s="92"/>
      <c r="D32" s="93">
        <v>7</v>
      </c>
      <c r="E32" s="69" t="s">
        <v>2</v>
      </c>
      <c r="I32" s="31"/>
      <c r="J32" s="31"/>
      <c r="K32" s="31"/>
      <c r="L32" s="31"/>
      <c r="M32" s="31"/>
      <c r="N32" s="31"/>
      <c r="O32" s="31"/>
      <c r="P32" s="31"/>
      <c r="Q32" s="31"/>
      <c r="R32" s="31"/>
      <c r="S32" s="31"/>
      <c r="T32" s="31"/>
      <c r="U32" s="31"/>
      <c r="V32" s="31"/>
      <c r="W32" s="31"/>
      <c r="X32" s="31"/>
      <c r="Y32" s="31"/>
      <c r="Z32" s="97"/>
    </row>
    <row r="33" spans="1:27" ht="20.100000000000001" customHeight="1" x14ac:dyDescent="0.15">
      <c r="A33" s="74"/>
      <c r="B33" s="74"/>
      <c r="C33" s="101"/>
      <c r="D33" s="98"/>
      <c r="E33" s="98"/>
      <c r="F33" s="98"/>
      <c r="G33" s="98"/>
      <c r="H33" s="98"/>
      <c r="I33" s="104"/>
      <c r="J33" s="100" t="s">
        <v>5</v>
      </c>
      <c r="K33" s="100"/>
      <c r="L33" s="100"/>
      <c r="M33" s="100"/>
      <c r="N33" s="100"/>
      <c r="O33" s="100"/>
      <c r="P33" s="100"/>
      <c r="Q33" s="100"/>
      <c r="R33" s="100"/>
      <c r="S33" s="100"/>
      <c r="T33" s="100"/>
      <c r="U33" s="100"/>
      <c r="V33" s="100"/>
      <c r="W33" s="100"/>
      <c r="X33" s="100"/>
      <c r="Y33" s="100"/>
      <c r="Z33" s="97"/>
    </row>
    <row r="34" spans="1:27" ht="20.100000000000001" customHeight="1" x14ac:dyDescent="0.15">
      <c r="A34" s="74">
        <f>IFERROR(IF(NOT(AND(TRIM($I34)&lt;&gt;"",ISNUMBER(VALUE(SUBSTITUTE($I34,"-",""))), IFERROR(SEARCH("-",$I34),0)&gt;0)),1001,0),3)</f>
        <v>1001</v>
      </c>
      <c r="B34" s="74"/>
      <c r="C34" s="92"/>
      <c r="D34" s="93">
        <v>8</v>
      </c>
      <c r="E34" s="69" t="s">
        <v>3</v>
      </c>
      <c r="I34" s="31"/>
      <c r="J34" s="31"/>
      <c r="K34" s="31"/>
      <c r="L34" s="31"/>
      <c r="M34" s="31"/>
      <c r="O34" s="105" t="s">
        <v>73</v>
      </c>
      <c r="P34" s="1"/>
      <c r="Q34" s="69" t="s">
        <v>74</v>
      </c>
      <c r="Y34" s="99"/>
      <c r="Z34" s="97"/>
    </row>
    <row r="35" spans="1:27" ht="20.100000000000001" customHeight="1" x14ac:dyDescent="0.15">
      <c r="A35" s="74"/>
      <c r="B35" s="74"/>
      <c r="C35" s="101"/>
      <c r="D35" s="98"/>
      <c r="E35" s="98"/>
      <c r="F35" s="98"/>
      <c r="G35" s="98"/>
      <c r="H35" s="98"/>
      <c r="I35" s="95"/>
      <c r="J35" s="100" t="s">
        <v>90</v>
      </c>
      <c r="K35" s="99"/>
      <c r="L35" s="99"/>
      <c r="M35" s="99"/>
      <c r="N35" s="99"/>
      <c r="O35" s="99"/>
      <c r="P35" s="99"/>
      <c r="Q35" s="99"/>
      <c r="R35" s="99"/>
      <c r="S35" s="99"/>
      <c r="T35" s="99"/>
      <c r="U35" s="99"/>
      <c r="V35" s="99"/>
      <c r="W35" s="99"/>
      <c r="X35" s="99"/>
      <c r="Y35" s="99"/>
      <c r="Z35" s="97"/>
    </row>
    <row r="36" spans="1:27" ht="20.100000000000001" customHeight="1" x14ac:dyDescent="0.15">
      <c r="A36" s="74">
        <f>IFERROR(IF(AND(TRIM($I36)&lt;&gt;"", NOT(AND(ISNUMBER(VALUE(SUBSTITUTE($I36,"-",""))), IFERROR(SEARCH("-",$I36),0)&gt;0))),1001,0),3)</f>
        <v>0</v>
      </c>
      <c r="B36" s="74"/>
      <c r="C36" s="92"/>
      <c r="D36" s="93">
        <v>9</v>
      </c>
      <c r="E36" s="69" t="s">
        <v>4</v>
      </c>
      <c r="I36" s="31"/>
      <c r="J36" s="31"/>
      <c r="K36" s="31"/>
      <c r="L36" s="31"/>
      <c r="M36" s="31"/>
      <c r="N36" s="99"/>
      <c r="O36" s="99"/>
      <c r="P36" s="99"/>
      <c r="Q36" s="99"/>
      <c r="R36" s="99"/>
      <c r="S36" s="99"/>
      <c r="T36" s="99"/>
      <c r="U36" s="99"/>
      <c r="V36" s="99"/>
      <c r="W36" s="99"/>
      <c r="X36" s="99"/>
      <c r="Y36" s="99"/>
      <c r="Z36" s="97"/>
    </row>
    <row r="37" spans="1:27" ht="20.100000000000001" customHeight="1" x14ac:dyDescent="0.15">
      <c r="A37" s="74"/>
      <c r="B37" s="74"/>
      <c r="C37" s="101"/>
      <c r="D37" s="98"/>
      <c r="E37" s="98"/>
      <c r="F37" s="98"/>
      <c r="G37" s="98"/>
      <c r="H37" s="98"/>
      <c r="I37" s="95"/>
      <c r="J37" s="100" t="s">
        <v>90</v>
      </c>
      <c r="K37" s="99"/>
      <c r="L37" s="99"/>
      <c r="M37" s="99"/>
      <c r="N37" s="99"/>
      <c r="O37" s="99"/>
      <c r="P37" s="99"/>
      <c r="Q37" s="99"/>
      <c r="R37" s="99"/>
      <c r="S37" s="99"/>
      <c r="T37" s="99"/>
      <c r="U37" s="99"/>
      <c r="V37" s="99"/>
      <c r="W37" s="99"/>
      <c r="X37" s="99"/>
      <c r="Y37" s="99"/>
      <c r="Z37" s="97"/>
    </row>
    <row r="38" spans="1:27" ht="20.100000000000001" customHeight="1" x14ac:dyDescent="0.15">
      <c r="A38" s="74">
        <f>IFERROR(IF(AND(TRIM($I38)&lt;&gt;"", NOT(IFERROR(SEARCH("@",$I38),0)&gt;0)),1001,0),3)</f>
        <v>0</v>
      </c>
      <c r="B38" s="74"/>
      <c r="C38" s="101"/>
      <c r="D38" s="93">
        <v>10</v>
      </c>
      <c r="E38" s="69" t="s">
        <v>79</v>
      </c>
      <c r="I38" s="31"/>
      <c r="J38" s="31"/>
      <c r="K38" s="31"/>
      <c r="L38" s="31"/>
      <c r="M38" s="31"/>
      <c r="N38" s="31"/>
      <c r="O38" s="31"/>
      <c r="P38" s="31"/>
      <c r="Q38" s="39"/>
      <c r="R38" s="31"/>
      <c r="S38" s="31"/>
      <c r="T38" s="31"/>
      <c r="U38" s="31"/>
      <c r="V38" s="31"/>
      <c r="W38" s="31"/>
      <c r="X38" s="31"/>
      <c r="Y38" s="31"/>
      <c r="Z38" s="97"/>
    </row>
    <row r="39" spans="1:27" ht="20.100000000000001" customHeight="1" x14ac:dyDescent="0.15">
      <c r="A39" s="74"/>
      <c r="B39" s="74"/>
      <c r="C39" s="101"/>
      <c r="D39" s="93"/>
      <c r="I39" s="95"/>
      <c r="J39" s="106" t="s">
        <v>107</v>
      </c>
      <c r="K39" s="107"/>
      <c r="L39" s="100"/>
      <c r="M39" s="100"/>
      <c r="N39" s="100"/>
      <c r="O39" s="100"/>
      <c r="P39" s="100"/>
      <c r="Q39" s="108"/>
      <c r="R39" s="100"/>
      <c r="S39" s="100"/>
      <c r="T39" s="100"/>
      <c r="U39" s="100"/>
      <c r="V39" s="100"/>
      <c r="W39" s="100"/>
      <c r="X39" s="100"/>
      <c r="Y39" s="100"/>
      <c r="Z39" s="98"/>
      <c r="AA39" s="109"/>
    </row>
    <row r="40" spans="1:27" ht="20.100000000000001" customHeight="1" x14ac:dyDescent="0.15">
      <c r="A40" s="74">
        <f>IFERROR(IF(AND($I40&lt;&gt;"一致する", $I40&lt;&gt;"一致しない"),1001,0),3)</f>
        <v>0</v>
      </c>
      <c r="B40" s="74"/>
      <c r="C40" s="92"/>
      <c r="D40" s="93">
        <v>11</v>
      </c>
      <c r="E40" s="69" t="s">
        <v>64</v>
      </c>
      <c r="I40" s="31" t="s">
        <v>69</v>
      </c>
      <c r="J40" s="31"/>
      <c r="K40" s="31"/>
      <c r="L40" s="31"/>
      <c r="M40" s="31"/>
      <c r="N40" s="98"/>
      <c r="O40" s="98"/>
      <c r="P40" s="98"/>
      <c r="Q40" s="98"/>
      <c r="R40" s="98"/>
      <c r="S40" s="98"/>
      <c r="T40" s="98"/>
      <c r="U40" s="98"/>
      <c r="V40" s="98"/>
      <c r="W40" s="98"/>
      <c r="X40" s="98"/>
      <c r="Y40" s="98"/>
      <c r="Z40" s="97"/>
      <c r="AA40" s="98"/>
    </row>
    <row r="41" spans="1:27" ht="20.100000000000001" customHeight="1" x14ac:dyDescent="0.15">
      <c r="A41" s="74"/>
      <c r="B41" s="74"/>
      <c r="C41" s="101"/>
      <c r="D41" s="98"/>
      <c r="E41" s="98"/>
      <c r="F41" s="98"/>
      <c r="G41" s="98"/>
      <c r="H41" s="98"/>
      <c r="I41" s="104"/>
      <c r="J41" s="110" t="s">
        <v>101</v>
      </c>
      <c r="K41" s="100"/>
      <c r="L41" s="100"/>
      <c r="M41" s="100"/>
      <c r="N41" s="100"/>
      <c r="O41" s="100"/>
      <c r="P41" s="100"/>
      <c r="Q41" s="100"/>
      <c r="R41" s="100"/>
      <c r="S41" s="100"/>
      <c r="T41" s="100"/>
      <c r="U41" s="100"/>
      <c r="V41" s="100"/>
      <c r="W41" s="100"/>
      <c r="X41" s="100"/>
      <c r="Y41" s="100"/>
      <c r="Z41" s="111"/>
      <c r="AA41" s="98"/>
    </row>
    <row r="42" spans="1:27" ht="20.100000000000001" customHeight="1" x14ac:dyDescent="0.15">
      <c r="A42" s="74"/>
      <c r="B42" s="74"/>
      <c r="C42" s="101"/>
      <c r="D42" s="98"/>
      <c r="E42" s="98"/>
      <c r="F42" s="98"/>
      <c r="G42" s="98"/>
      <c r="H42" s="98"/>
      <c r="I42" s="104"/>
      <c r="J42" s="110"/>
      <c r="K42" s="100"/>
      <c r="L42" s="100"/>
      <c r="M42" s="100"/>
      <c r="N42" s="100"/>
      <c r="O42" s="100"/>
      <c r="P42" s="100"/>
      <c r="Q42" s="100"/>
      <c r="R42" s="100"/>
      <c r="S42" s="100"/>
      <c r="T42" s="100"/>
      <c r="U42" s="100"/>
      <c r="V42" s="100"/>
      <c r="W42" s="100"/>
      <c r="X42" s="100"/>
      <c r="Y42" s="100"/>
      <c r="Z42" s="111"/>
      <c r="AA42" s="98"/>
    </row>
    <row r="43" spans="1:27" ht="30" customHeight="1" x14ac:dyDescent="0.15">
      <c r="A43" s="112"/>
      <c r="B43" s="74"/>
      <c r="C43" s="88"/>
      <c r="D43" s="113" t="s">
        <v>228</v>
      </c>
      <c r="E43" s="113"/>
      <c r="F43" s="113"/>
      <c r="G43" s="113"/>
      <c r="H43" s="113"/>
      <c r="I43" s="113"/>
      <c r="J43" s="113"/>
      <c r="K43" s="113"/>
      <c r="L43" s="113"/>
      <c r="M43" s="113"/>
      <c r="N43" s="113"/>
      <c r="O43" s="113"/>
      <c r="P43" s="113"/>
      <c r="Q43" s="113"/>
      <c r="R43" s="113"/>
      <c r="S43" s="113"/>
      <c r="T43" s="113"/>
      <c r="U43" s="113"/>
      <c r="V43" s="113"/>
      <c r="W43" s="113"/>
      <c r="X43" s="113"/>
      <c r="Y43" s="113"/>
      <c r="Z43" s="114"/>
    </row>
    <row r="44" spans="1:27" ht="20.100000000000001" customHeight="1" x14ac:dyDescent="0.15">
      <c r="A44" s="74"/>
      <c r="B44" s="74"/>
      <c r="C44" s="92"/>
      <c r="D44" s="93">
        <v>12</v>
      </c>
      <c r="E44" s="69" t="s">
        <v>135</v>
      </c>
      <c r="I44" s="33"/>
      <c r="J44" s="34"/>
      <c r="K44" s="34"/>
      <c r="L44" s="34"/>
      <c r="M44" s="34"/>
      <c r="N44" s="98"/>
      <c r="O44" s="98"/>
      <c r="P44" s="98"/>
      <c r="Q44" s="98"/>
      <c r="R44" s="98"/>
      <c r="S44" s="98"/>
      <c r="T44" s="98"/>
      <c r="U44" s="98"/>
      <c r="V44" s="98"/>
      <c r="W44" s="98"/>
      <c r="X44" s="98"/>
      <c r="Y44" s="98"/>
      <c r="Z44" s="97"/>
    </row>
    <row r="45" spans="1:27" ht="20.100000000000001" customHeight="1" x14ac:dyDescent="0.15">
      <c r="A45" s="74"/>
      <c r="B45" s="74"/>
      <c r="C45" s="92"/>
      <c r="D45" s="98"/>
      <c r="E45" s="98"/>
      <c r="F45" s="98"/>
      <c r="G45" s="98"/>
      <c r="H45" s="98"/>
      <c r="I45" s="95"/>
      <c r="J45" s="100" t="s">
        <v>109</v>
      </c>
      <c r="K45" s="99"/>
      <c r="L45" s="99"/>
      <c r="M45" s="99"/>
      <c r="N45" s="99"/>
      <c r="O45" s="99"/>
      <c r="P45" s="99"/>
      <c r="Q45" s="99"/>
      <c r="R45" s="99"/>
      <c r="S45" s="99"/>
      <c r="T45" s="99"/>
      <c r="U45" s="99"/>
      <c r="V45" s="99"/>
      <c r="W45" s="99"/>
      <c r="X45" s="99"/>
      <c r="Y45" s="99"/>
      <c r="Z45" s="97"/>
    </row>
    <row r="46" spans="1:27" ht="20.100000000000001" customHeight="1" x14ac:dyDescent="0.15">
      <c r="A46" s="74">
        <f>IFERROR(IF(AND(TRIM($I46)&lt;&gt;"", AND(OR(ISERROR(FIND("@"&amp;LEFT($I46,3)&amp;"@", 都道府県3))=FALSE, ISERROR(FIND("@"&amp;LEFT($I46,4)&amp;"@",都道府県4))=FALSE))=FALSE),1001,0),3)</f>
        <v>0</v>
      </c>
      <c r="B46" s="74"/>
      <c r="C46" s="92"/>
      <c r="D46" s="93">
        <v>13</v>
      </c>
      <c r="E46" s="69" t="s">
        <v>136</v>
      </c>
      <c r="I46" s="40"/>
      <c r="J46" s="40"/>
      <c r="K46" s="40"/>
      <c r="L46" s="40"/>
      <c r="M46" s="40"/>
      <c r="N46" s="40"/>
      <c r="O46" s="40"/>
      <c r="P46" s="40"/>
      <c r="Q46" s="41"/>
      <c r="R46" s="40"/>
      <c r="S46" s="40"/>
      <c r="T46" s="40"/>
      <c r="U46" s="40"/>
      <c r="V46" s="40"/>
      <c r="W46" s="40"/>
      <c r="X46" s="40"/>
      <c r="Y46" s="40"/>
      <c r="Z46" s="97"/>
    </row>
    <row r="47" spans="1:27" ht="20.100000000000001" customHeight="1" x14ac:dyDescent="0.15">
      <c r="A47" s="74"/>
      <c r="B47" s="74"/>
      <c r="C47" s="92"/>
      <c r="D47" s="98"/>
      <c r="E47" s="98"/>
      <c r="F47" s="98"/>
      <c r="G47" s="98"/>
      <c r="H47" s="98"/>
      <c r="I47" s="95"/>
      <c r="J47" s="100" t="s">
        <v>7</v>
      </c>
      <c r="K47" s="99"/>
      <c r="L47" s="99"/>
      <c r="M47" s="99"/>
      <c r="N47" s="99"/>
      <c r="O47" s="99"/>
      <c r="P47" s="99"/>
      <c r="Q47" s="99"/>
      <c r="R47" s="99"/>
      <c r="S47" s="99"/>
      <c r="T47" s="99"/>
      <c r="U47" s="99"/>
      <c r="V47" s="99"/>
      <c r="W47" s="99"/>
      <c r="X47" s="99"/>
      <c r="Y47" s="99"/>
      <c r="Z47" s="97"/>
    </row>
    <row r="48" spans="1:27" ht="20.100000000000001" customHeight="1" x14ac:dyDescent="0.15">
      <c r="A48" s="74">
        <f>IFERROR(IF(AND(TRIM($I48)&lt;&gt;"", NOT(AND(ISNUMBER(VALUE(SUBSTITUTE($I48,"-",""))), IFERROR(SEARCH("-",$I48),0)&gt;0))),1001,0),3)</f>
        <v>0</v>
      </c>
      <c r="B48" s="74"/>
      <c r="C48" s="92"/>
      <c r="D48" s="93">
        <v>14</v>
      </c>
      <c r="E48" s="69" t="s">
        <v>137</v>
      </c>
      <c r="I48" s="31"/>
      <c r="J48" s="31"/>
      <c r="K48" s="31"/>
      <c r="L48" s="31"/>
      <c r="M48" s="31"/>
      <c r="Y48" s="99"/>
      <c r="Z48" s="97"/>
    </row>
    <row r="49" spans="1:27" ht="20.100000000000001" customHeight="1" x14ac:dyDescent="0.15">
      <c r="A49" s="74"/>
      <c r="B49" s="74"/>
      <c r="C49" s="101"/>
      <c r="D49" s="98"/>
      <c r="E49" s="98"/>
      <c r="F49" s="98"/>
      <c r="G49" s="98"/>
      <c r="H49" s="98"/>
      <c r="I49" s="95"/>
      <c r="J49" s="100" t="s">
        <v>90</v>
      </c>
      <c r="K49" s="99"/>
      <c r="L49" s="99"/>
      <c r="M49" s="99"/>
      <c r="N49" s="99"/>
      <c r="O49" s="99"/>
      <c r="P49" s="99"/>
      <c r="Q49" s="99"/>
      <c r="R49" s="99"/>
      <c r="S49" s="99"/>
      <c r="T49" s="99"/>
      <c r="U49" s="99"/>
      <c r="V49" s="99"/>
      <c r="W49" s="99"/>
      <c r="X49" s="99"/>
      <c r="Y49" s="99"/>
      <c r="Z49" s="97"/>
    </row>
    <row r="50" spans="1:27" ht="20.100000000000001" customHeight="1" x14ac:dyDescent="0.15">
      <c r="A50" s="74">
        <f>IFERROR(IF(AND(TRIM($I50)&lt;&gt;"", NOT(AND(ISNUMBER(VALUE(SUBSTITUTE($I50,"-",""))), IFERROR(SEARCH("-",$I50),0)&gt;0))),1001,0),3)</f>
        <v>0</v>
      </c>
      <c r="B50" s="74"/>
      <c r="C50" s="92"/>
      <c r="D50" s="93">
        <v>15</v>
      </c>
      <c r="E50" s="69" t="s">
        <v>138</v>
      </c>
      <c r="I50" s="31"/>
      <c r="J50" s="31"/>
      <c r="K50" s="31"/>
      <c r="L50" s="31"/>
      <c r="M50" s="31"/>
      <c r="N50" s="99"/>
      <c r="O50" s="99"/>
      <c r="P50" s="99"/>
      <c r="Q50" s="99"/>
      <c r="R50" s="99"/>
      <c r="S50" s="99"/>
      <c r="T50" s="99"/>
      <c r="U50" s="99"/>
      <c r="V50" s="99"/>
      <c r="W50" s="99"/>
      <c r="X50" s="99"/>
      <c r="Y50" s="99"/>
      <c r="Z50" s="97"/>
    </row>
    <row r="51" spans="1:27" ht="20.100000000000001" customHeight="1" x14ac:dyDescent="0.15">
      <c r="A51" s="74"/>
      <c r="B51" s="74"/>
      <c r="C51" s="101"/>
      <c r="D51" s="98"/>
      <c r="E51" s="98"/>
      <c r="F51" s="98"/>
      <c r="G51" s="98"/>
      <c r="H51" s="98"/>
      <c r="I51" s="95"/>
      <c r="J51" s="100" t="s">
        <v>90</v>
      </c>
      <c r="K51" s="99"/>
      <c r="L51" s="99"/>
      <c r="M51" s="99"/>
      <c r="N51" s="99"/>
      <c r="O51" s="99"/>
      <c r="P51" s="99"/>
      <c r="Q51" s="99"/>
      <c r="R51" s="99"/>
      <c r="S51" s="99"/>
      <c r="T51" s="99"/>
      <c r="U51" s="99"/>
      <c r="V51" s="99"/>
      <c r="W51" s="99"/>
      <c r="X51" s="99"/>
      <c r="Y51" s="99"/>
      <c r="Z51" s="97"/>
    </row>
    <row r="52" spans="1:27" ht="20.100000000000001" customHeight="1" x14ac:dyDescent="0.15">
      <c r="A52" s="74">
        <f>IFERROR(IF(AND(TRIM($I52)&lt;&gt;"", NOT(IFERROR(SEARCH("@",$I52),0)&gt;0)),1001,0),3)</f>
        <v>0</v>
      </c>
      <c r="B52" s="74"/>
      <c r="C52" s="101"/>
      <c r="D52" s="93">
        <v>16</v>
      </c>
      <c r="E52" s="69" t="s">
        <v>216</v>
      </c>
      <c r="I52" s="31"/>
      <c r="J52" s="31"/>
      <c r="K52" s="31"/>
      <c r="L52" s="31"/>
      <c r="M52" s="31"/>
      <c r="N52" s="31"/>
      <c r="O52" s="31"/>
      <c r="P52" s="31"/>
      <c r="Q52" s="39"/>
      <c r="R52" s="31"/>
      <c r="S52" s="31"/>
      <c r="T52" s="31"/>
      <c r="U52" s="31"/>
      <c r="V52" s="31"/>
      <c r="W52" s="31"/>
      <c r="X52" s="31"/>
      <c r="Y52" s="31"/>
      <c r="Z52" s="97"/>
    </row>
    <row r="53" spans="1:27" ht="20.100000000000001" customHeight="1" x14ac:dyDescent="0.15">
      <c r="A53" s="74"/>
      <c r="B53" s="74"/>
      <c r="C53" s="101"/>
      <c r="D53" s="93"/>
      <c r="I53" s="95"/>
      <c r="J53" s="106" t="s">
        <v>107</v>
      </c>
      <c r="K53" s="107"/>
      <c r="L53" s="100"/>
      <c r="M53" s="100"/>
      <c r="N53" s="100"/>
      <c r="O53" s="100"/>
      <c r="P53" s="100"/>
      <c r="Q53" s="108"/>
      <c r="R53" s="100"/>
      <c r="S53" s="100"/>
      <c r="T53" s="100"/>
      <c r="U53" s="100"/>
      <c r="V53" s="100"/>
      <c r="W53" s="100"/>
      <c r="X53" s="100"/>
      <c r="Y53" s="100"/>
      <c r="Z53" s="98"/>
      <c r="AA53" s="109"/>
    </row>
    <row r="54" spans="1:27" ht="20.100000000000001" customHeight="1" x14ac:dyDescent="0.15">
      <c r="A54" s="74"/>
      <c r="B54" s="74"/>
      <c r="C54" s="115"/>
      <c r="D54" s="116"/>
      <c r="E54" s="116"/>
      <c r="F54" s="116"/>
      <c r="G54" s="116"/>
      <c r="H54" s="116"/>
      <c r="I54" s="117"/>
      <c r="J54" s="117"/>
      <c r="K54" s="118"/>
      <c r="L54" s="117"/>
      <c r="M54" s="117"/>
      <c r="N54" s="117"/>
      <c r="O54" s="117"/>
      <c r="P54" s="117"/>
      <c r="Q54" s="117"/>
      <c r="R54" s="117"/>
      <c r="S54" s="117"/>
      <c r="T54" s="117"/>
      <c r="U54" s="117"/>
      <c r="V54" s="117"/>
      <c r="W54" s="117"/>
      <c r="X54" s="117"/>
      <c r="Y54" s="117"/>
      <c r="Z54" s="119"/>
    </row>
    <row r="55" spans="1:27" ht="15" customHeight="1" x14ac:dyDescent="0.15">
      <c r="A55" s="74"/>
      <c r="B55" s="74"/>
      <c r="C55" s="98"/>
      <c r="D55" s="98"/>
      <c r="E55" s="98"/>
      <c r="F55" s="98"/>
      <c r="G55" s="98"/>
      <c r="H55" s="98"/>
      <c r="I55" s="120"/>
      <c r="J55" s="121"/>
      <c r="K55" s="121"/>
      <c r="L55" s="121"/>
      <c r="M55" s="121"/>
      <c r="N55" s="121"/>
      <c r="O55" s="121"/>
      <c r="P55" s="121"/>
      <c r="Q55" s="121"/>
      <c r="R55" s="121"/>
      <c r="S55" s="121"/>
      <c r="T55" s="121"/>
      <c r="U55" s="121"/>
      <c r="V55" s="121"/>
      <c r="W55" s="121"/>
      <c r="X55" s="121"/>
      <c r="Y55" s="121"/>
      <c r="Z55" s="98"/>
    </row>
    <row r="56" spans="1:27" ht="15.75" hidden="1" customHeight="1" x14ac:dyDescent="0.15">
      <c r="A56" s="74"/>
      <c r="B56" s="74"/>
      <c r="C56" s="98"/>
      <c r="D56" s="98"/>
      <c r="E56" s="98"/>
      <c r="F56" s="98"/>
      <c r="G56" s="98"/>
      <c r="H56" s="98"/>
      <c r="I56" s="121"/>
      <c r="J56" s="98"/>
      <c r="K56" s="98"/>
      <c r="L56" s="98"/>
      <c r="M56" s="98"/>
      <c r="N56" s="98"/>
      <c r="O56" s="98"/>
      <c r="P56" s="98"/>
      <c r="Q56" s="98"/>
      <c r="R56" s="98"/>
      <c r="S56" s="98"/>
      <c r="T56" s="98"/>
      <c r="U56" s="98"/>
      <c r="V56" s="98"/>
      <c r="W56" s="98"/>
      <c r="X56" s="98"/>
      <c r="Y56" s="98"/>
      <c r="Z56" s="98"/>
    </row>
    <row r="57" spans="1:27" ht="15.75" hidden="1" customHeight="1" x14ac:dyDescent="0.15">
      <c r="A57" s="74"/>
      <c r="B57" s="74"/>
      <c r="C57" s="98"/>
      <c r="D57" s="98"/>
      <c r="E57" s="98"/>
      <c r="F57" s="98"/>
      <c r="G57" s="98"/>
      <c r="H57" s="98"/>
      <c r="I57" s="121"/>
      <c r="J57" s="98"/>
      <c r="K57" s="98"/>
      <c r="L57" s="98"/>
      <c r="M57" s="98"/>
      <c r="N57" s="98"/>
      <c r="O57" s="98"/>
      <c r="P57" s="98"/>
      <c r="Q57" s="98"/>
      <c r="R57" s="98"/>
      <c r="S57" s="98"/>
      <c r="T57" s="98"/>
      <c r="U57" s="98"/>
      <c r="V57" s="98"/>
      <c r="W57" s="98"/>
      <c r="X57" s="98"/>
      <c r="Y57" s="98"/>
      <c r="Z57" s="98"/>
    </row>
    <row r="58" spans="1:27" ht="15.75" hidden="1" customHeight="1" x14ac:dyDescent="0.15">
      <c r="A58" s="74"/>
      <c r="B58" s="74"/>
      <c r="C58" s="98"/>
      <c r="D58" s="98"/>
      <c r="E58" s="98"/>
      <c r="F58" s="98"/>
      <c r="G58" s="98"/>
      <c r="H58" s="98"/>
      <c r="I58" s="121"/>
      <c r="J58" s="98"/>
      <c r="K58" s="98"/>
      <c r="L58" s="98"/>
      <c r="M58" s="98"/>
      <c r="N58" s="98"/>
      <c r="O58" s="98"/>
      <c r="P58" s="98"/>
      <c r="Q58" s="98"/>
      <c r="R58" s="98"/>
      <c r="S58" s="98"/>
      <c r="T58" s="98"/>
      <c r="U58" s="98"/>
      <c r="V58" s="98"/>
      <c r="W58" s="98"/>
      <c r="X58" s="98"/>
      <c r="Y58" s="98"/>
      <c r="Z58" s="98"/>
    </row>
    <row r="59" spans="1:27" ht="15" customHeight="1" x14ac:dyDescent="0.15">
      <c r="A59" s="74"/>
      <c r="B59" s="74"/>
      <c r="C59" s="98"/>
      <c r="D59" s="98"/>
      <c r="E59" s="98"/>
      <c r="F59" s="98"/>
      <c r="G59" s="98"/>
      <c r="H59" s="98"/>
      <c r="I59" s="121"/>
      <c r="J59" s="98"/>
      <c r="K59" s="98"/>
      <c r="L59" s="98"/>
      <c r="M59" s="98"/>
      <c r="N59" s="98"/>
      <c r="O59" s="98"/>
      <c r="P59" s="98"/>
      <c r="Q59" s="98"/>
      <c r="R59" s="98"/>
      <c r="S59" s="98"/>
      <c r="T59" s="98"/>
      <c r="U59" s="98"/>
      <c r="V59" s="98"/>
      <c r="W59" s="98"/>
      <c r="X59" s="98"/>
      <c r="Y59" s="98"/>
      <c r="Z59" s="98"/>
    </row>
    <row r="60" spans="1:27" ht="20.100000000000001" customHeight="1" x14ac:dyDescent="0.15">
      <c r="A60" s="74"/>
      <c r="B60" s="74"/>
      <c r="C60" s="85" t="s">
        <v>9</v>
      </c>
      <c r="D60" s="86"/>
      <c r="E60" s="86"/>
      <c r="F60" s="86"/>
      <c r="G60" s="86"/>
      <c r="H60" s="87"/>
      <c r="I60" s="122"/>
    </row>
    <row r="61" spans="1:27" ht="15" customHeight="1" x14ac:dyDescent="0.15">
      <c r="A61" s="74"/>
      <c r="B61" s="74"/>
      <c r="C61" s="88"/>
      <c r="D61" s="89"/>
      <c r="E61" s="89"/>
      <c r="F61" s="89"/>
      <c r="G61" s="89"/>
      <c r="H61" s="89"/>
      <c r="I61" s="90"/>
      <c r="J61" s="90"/>
      <c r="K61" s="90"/>
      <c r="L61" s="90"/>
      <c r="M61" s="90"/>
      <c r="N61" s="90"/>
      <c r="O61" s="90"/>
      <c r="P61" s="90"/>
      <c r="Q61" s="90"/>
      <c r="R61" s="90"/>
      <c r="S61" s="90"/>
      <c r="T61" s="90"/>
      <c r="U61" s="90"/>
      <c r="V61" s="90"/>
      <c r="W61" s="90"/>
      <c r="X61" s="90"/>
      <c r="Y61" s="90"/>
      <c r="Z61" s="91"/>
    </row>
    <row r="62" spans="1:27" ht="20.100000000000001" customHeight="1" x14ac:dyDescent="0.15">
      <c r="A62" s="74"/>
      <c r="B62" s="74"/>
      <c r="C62" s="88"/>
      <c r="D62" s="123" t="s">
        <v>65</v>
      </c>
      <c r="E62" s="123"/>
      <c r="F62" s="123"/>
      <c r="G62" s="123"/>
      <c r="H62" s="123"/>
      <c r="I62" s="123"/>
      <c r="J62" s="123"/>
      <c r="K62" s="123"/>
      <c r="L62" s="123"/>
      <c r="M62" s="123"/>
      <c r="N62" s="123"/>
      <c r="O62" s="123"/>
      <c r="P62" s="123"/>
      <c r="Q62" s="123"/>
      <c r="R62" s="123"/>
      <c r="S62" s="123"/>
      <c r="T62" s="123"/>
      <c r="U62" s="123"/>
      <c r="V62" s="123"/>
      <c r="W62" s="123"/>
      <c r="X62" s="123"/>
      <c r="Y62" s="123"/>
      <c r="Z62" s="97"/>
    </row>
    <row r="63" spans="1:27" ht="20.100000000000001" customHeight="1" x14ac:dyDescent="0.15">
      <c r="A63" s="74">
        <f>IFERROR(IF(AND($I63&lt;&gt;"しない", $I63&lt;&gt;"する"),1001,0),3)</f>
        <v>1001</v>
      </c>
      <c r="B63" s="74"/>
      <c r="C63" s="92"/>
      <c r="D63" s="93">
        <v>1</v>
      </c>
      <c r="E63" s="98" t="s">
        <v>10</v>
      </c>
      <c r="F63" s="98"/>
      <c r="G63" s="98"/>
      <c r="H63" s="98"/>
      <c r="I63" s="31"/>
      <c r="J63" s="31"/>
      <c r="K63" s="31"/>
      <c r="L63" s="31"/>
      <c r="M63" s="31"/>
      <c r="N63" s="98"/>
      <c r="O63" s="98"/>
      <c r="P63" s="98"/>
      <c r="Q63" s="98"/>
      <c r="R63" s="98"/>
      <c r="S63" s="98"/>
      <c r="T63" s="98"/>
      <c r="U63" s="98"/>
      <c r="V63" s="98"/>
      <c r="W63" s="98"/>
      <c r="X63" s="98"/>
      <c r="Y63" s="98"/>
      <c r="Z63" s="97"/>
    </row>
    <row r="64" spans="1:27" ht="20.100000000000001" customHeight="1" x14ac:dyDescent="0.15">
      <c r="A64" s="74"/>
      <c r="B64" s="74"/>
      <c r="C64" s="92"/>
      <c r="D64" s="98"/>
      <c r="E64" s="98"/>
      <c r="F64" s="98"/>
      <c r="G64" s="98"/>
      <c r="H64" s="98"/>
      <c r="I64" s="104"/>
      <c r="J64" s="100" t="s">
        <v>68</v>
      </c>
      <c r="K64" s="99"/>
      <c r="L64" s="99"/>
      <c r="M64" s="99"/>
      <c r="N64" s="99"/>
      <c r="O64" s="99"/>
      <c r="P64" s="99"/>
      <c r="Q64" s="99"/>
      <c r="R64" s="99"/>
      <c r="S64" s="99"/>
      <c r="T64" s="99"/>
      <c r="U64" s="99"/>
      <c r="V64" s="99"/>
      <c r="W64" s="99"/>
      <c r="X64" s="99"/>
      <c r="Y64" s="99"/>
      <c r="Z64" s="97"/>
    </row>
    <row r="65" spans="1:26" ht="20.100000000000001" hidden="1" customHeight="1" x14ac:dyDescent="0.15">
      <c r="A65" s="74"/>
      <c r="B65" s="74"/>
      <c r="C65" s="92"/>
      <c r="D65" s="98"/>
      <c r="E65" s="98"/>
      <c r="F65" s="98"/>
      <c r="G65" s="98"/>
      <c r="H65" s="98"/>
      <c r="I65" s="104"/>
      <c r="J65" s="99"/>
      <c r="K65" s="99"/>
      <c r="L65" s="99"/>
      <c r="M65" s="99"/>
      <c r="N65" s="99"/>
      <c r="O65" s="99"/>
      <c r="P65" s="99"/>
      <c r="Q65" s="99"/>
      <c r="R65" s="99"/>
      <c r="S65" s="99"/>
      <c r="T65" s="99"/>
      <c r="U65" s="99"/>
      <c r="V65" s="99"/>
      <c r="W65" s="99"/>
      <c r="X65" s="99"/>
      <c r="Y65" s="99"/>
      <c r="Z65" s="97"/>
    </row>
    <row r="66" spans="1:26" ht="20.100000000000001" hidden="1" customHeight="1" x14ac:dyDescent="0.15">
      <c r="A66" s="74"/>
      <c r="B66" s="74"/>
      <c r="C66" s="92"/>
      <c r="D66" s="98"/>
      <c r="E66" s="98"/>
      <c r="F66" s="98"/>
      <c r="G66" s="98"/>
      <c r="H66" s="98"/>
      <c r="I66" s="104"/>
      <c r="J66" s="99"/>
      <c r="K66" s="99"/>
      <c r="L66" s="99"/>
      <c r="M66" s="99"/>
      <c r="N66" s="99"/>
      <c r="O66" s="99"/>
      <c r="P66" s="99"/>
      <c r="Q66" s="99"/>
      <c r="R66" s="99"/>
      <c r="S66" s="99"/>
      <c r="T66" s="99"/>
      <c r="U66" s="99"/>
      <c r="V66" s="99"/>
      <c r="W66" s="99"/>
      <c r="X66" s="99"/>
      <c r="Y66" s="99"/>
      <c r="Z66" s="97"/>
    </row>
    <row r="67" spans="1:26" ht="20.100000000000001" hidden="1" customHeight="1" x14ac:dyDescent="0.15">
      <c r="A67" s="74"/>
      <c r="B67" s="74"/>
      <c r="C67" s="92"/>
      <c r="D67" s="98"/>
      <c r="E67" s="98"/>
      <c r="F67" s="98"/>
      <c r="G67" s="98"/>
      <c r="H67" s="98"/>
      <c r="I67" s="104"/>
      <c r="J67" s="99"/>
      <c r="K67" s="99"/>
      <c r="L67" s="99"/>
      <c r="M67" s="99"/>
      <c r="N67" s="99"/>
      <c r="O67" s="99"/>
      <c r="P67" s="99"/>
      <c r="Q67" s="99"/>
      <c r="R67" s="99"/>
      <c r="S67" s="99"/>
      <c r="T67" s="99"/>
      <c r="U67" s="99"/>
      <c r="V67" s="99"/>
      <c r="W67" s="99"/>
      <c r="X67" s="99"/>
      <c r="Y67" s="99"/>
      <c r="Z67" s="97"/>
    </row>
    <row r="68" spans="1:26" ht="20.100000000000001" hidden="1" customHeight="1" x14ac:dyDescent="0.15">
      <c r="A68" s="74"/>
      <c r="B68" s="74"/>
      <c r="C68" s="92"/>
      <c r="D68" s="98"/>
      <c r="E68" s="98"/>
      <c r="F68" s="98"/>
      <c r="G68" s="98"/>
      <c r="H68" s="98"/>
      <c r="I68" s="104"/>
      <c r="J68" s="99"/>
      <c r="K68" s="99"/>
      <c r="L68" s="99"/>
      <c r="M68" s="99"/>
      <c r="N68" s="99"/>
      <c r="O68" s="99"/>
      <c r="P68" s="99"/>
      <c r="Q68" s="99"/>
      <c r="R68" s="99"/>
      <c r="S68" s="99"/>
      <c r="T68" s="99"/>
      <c r="U68" s="99"/>
      <c r="V68" s="99"/>
      <c r="W68" s="99"/>
      <c r="X68" s="99"/>
      <c r="Y68" s="99"/>
      <c r="Z68" s="97"/>
    </row>
    <row r="69" spans="1:26" ht="20.100000000000001" customHeight="1" x14ac:dyDescent="0.15">
      <c r="A69" s="74">
        <f>IFERROR(IF(OR(AND($I63="する",TRIM($I69)=""),AND($I63="しない",NOT(ISBLANK($I69)))),1001,0),3)</f>
        <v>0</v>
      </c>
      <c r="B69" s="74"/>
      <c r="C69" s="92"/>
      <c r="D69" s="93">
        <v>2</v>
      </c>
      <c r="E69" s="69" t="s">
        <v>0</v>
      </c>
      <c r="I69" s="33"/>
      <c r="J69" s="34"/>
      <c r="K69" s="34"/>
      <c r="L69" s="34"/>
      <c r="M69" s="34"/>
      <c r="N69" s="98"/>
      <c r="O69" s="98"/>
      <c r="P69" s="98"/>
      <c r="Q69" s="98"/>
      <c r="R69" s="98"/>
      <c r="S69" s="98"/>
      <c r="T69" s="98"/>
      <c r="U69" s="98"/>
      <c r="V69" s="98"/>
      <c r="W69" s="98"/>
      <c r="X69" s="98"/>
      <c r="Y69" s="98"/>
      <c r="Z69" s="97"/>
    </row>
    <row r="70" spans="1:26" ht="20.100000000000001" customHeight="1" x14ac:dyDescent="0.15">
      <c r="A70" s="74"/>
      <c r="B70" s="74"/>
      <c r="C70" s="92"/>
      <c r="D70" s="93"/>
      <c r="E70" s="98"/>
      <c r="F70" s="98"/>
      <c r="G70" s="98"/>
      <c r="H70" s="98"/>
      <c r="I70" s="95"/>
      <c r="J70" s="100" t="s">
        <v>109</v>
      </c>
      <c r="K70" s="99"/>
      <c r="L70" s="99"/>
      <c r="M70" s="99"/>
      <c r="N70" s="99"/>
      <c r="O70" s="99"/>
      <c r="P70" s="99"/>
      <c r="Q70" s="99"/>
      <c r="R70" s="99"/>
      <c r="S70" s="99"/>
      <c r="T70" s="99"/>
      <c r="U70" s="99"/>
      <c r="V70" s="99"/>
      <c r="W70" s="99"/>
      <c r="X70" s="99"/>
      <c r="Y70" s="99"/>
      <c r="Z70" s="97"/>
    </row>
    <row r="71" spans="1:26" ht="20.100000000000001" customHeight="1" x14ac:dyDescent="0.15">
      <c r="A71" s="74">
        <f>IFERROR(IF(OR(AND($I63="する",AND($I71&lt;&gt;"", OR(ISERROR(FIND("@"&amp;LEFT($I71,3)&amp;"@", 都道府県3))=FALSE, ISERROR(FIND("@"&amp;LEFT($I71,4)&amp;"@",都道府県4))=FALSE))=FALSE),AND($I63="しない",NOT(ISBLANK($I71)))),1001,0),3)</f>
        <v>0</v>
      </c>
      <c r="B71" s="74"/>
      <c r="C71" s="92"/>
      <c r="D71" s="93">
        <v>3</v>
      </c>
      <c r="E71" s="69" t="s">
        <v>78</v>
      </c>
      <c r="I71" s="40"/>
      <c r="J71" s="40"/>
      <c r="K71" s="40"/>
      <c r="L71" s="40"/>
      <c r="M71" s="40"/>
      <c r="N71" s="40"/>
      <c r="O71" s="40"/>
      <c r="P71" s="40"/>
      <c r="Q71" s="41"/>
      <c r="R71" s="40"/>
      <c r="S71" s="40"/>
      <c r="T71" s="40"/>
      <c r="U71" s="40"/>
      <c r="V71" s="40"/>
      <c r="W71" s="40"/>
      <c r="X71" s="40"/>
      <c r="Y71" s="40"/>
      <c r="Z71" s="97"/>
    </row>
    <row r="72" spans="1:26" ht="20.100000000000001" customHeight="1" x14ac:dyDescent="0.15">
      <c r="A72" s="74"/>
      <c r="B72" s="74"/>
      <c r="C72" s="92"/>
      <c r="D72" s="93"/>
      <c r="E72" s="98"/>
      <c r="F72" s="98"/>
      <c r="G72" s="98"/>
      <c r="H72" s="98"/>
      <c r="I72" s="95"/>
      <c r="J72" s="100" t="s">
        <v>7</v>
      </c>
      <c r="K72" s="99"/>
      <c r="L72" s="99"/>
      <c r="M72" s="99"/>
      <c r="N72" s="99"/>
      <c r="O72" s="99"/>
      <c r="P72" s="99"/>
      <c r="Q72" s="99"/>
      <c r="R72" s="99"/>
      <c r="S72" s="99"/>
      <c r="T72" s="99"/>
      <c r="U72" s="99"/>
      <c r="V72" s="99"/>
      <c r="W72" s="99"/>
      <c r="X72" s="99"/>
      <c r="Y72" s="99"/>
      <c r="Z72" s="97"/>
    </row>
    <row r="73" spans="1:26" ht="20.100000000000001" customHeight="1" x14ac:dyDescent="0.15">
      <c r="A73" s="74">
        <f>IFERROR(IF(OR(AND($I63="する",TRIM($I73)=""),AND($I63="しない",NOT(ISBLANK($I73)))),1001,0),3)</f>
        <v>0</v>
      </c>
      <c r="B73" s="74"/>
      <c r="C73" s="92"/>
      <c r="D73" s="93">
        <v>4</v>
      </c>
      <c r="E73" s="69" t="s">
        <v>92</v>
      </c>
      <c r="I73" s="31"/>
      <c r="J73" s="31"/>
      <c r="K73" s="31"/>
      <c r="L73" s="31"/>
      <c r="M73" s="31"/>
      <c r="N73" s="31"/>
      <c r="O73" s="31"/>
      <c r="P73" s="31"/>
      <c r="Q73" s="32"/>
      <c r="R73" s="31"/>
      <c r="S73" s="31"/>
      <c r="T73" s="31"/>
      <c r="U73" s="31"/>
      <c r="V73" s="31"/>
      <c r="W73" s="31"/>
      <c r="X73" s="31"/>
      <c r="Y73" s="31"/>
      <c r="Z73" s="97"/>
    </row>
    <row r="74" spans="1:26" ht="30" customHeight="1" x14ac:dyDescent="0.15">
      <c r="A74" s="74"/>
      <c r="B74" s="74"/>
      <c r="C74" s="101"/>
      <c r="D74" s="98"/>
      <c r="I74" s="95"/>
      <c r="J74" s="124" t="s">
        <v>132</v>
      </c>
      <c r="K74" s="124"/>
      <c r="L74" s="124"/>
      <c r="M74" s="124"/>
      <c r="N74" s="124"/>
      <c r="O74" s="124"/>
      <c r="P74" s="124"/>
      <c r="Q74" s="124"/>
      <c r="R74" s="124"/>
      <c r="S74" s="124"/>
      <c r="T74" s="124"/>
      <c r="U74" s="124"/>
      <c r="V74" s="124"/>
      <c r="W74" s="124"/>
      <c r="X74" s="124"/>
      <c r="Y74" s="124"/>
      <c r="Z74" s="97"/>
    </row>
    <row r="75" spans="1:26" ht="20.100000000000001" customHeight="1" x14ac:dyDescent="0.15">
      <c r="A75" s="74">
        <f>IFERROR(IF(OR(AND($I63="する",TRIM($I75)=""),AND($I63="しない",NOT(ISBLANK($I75)))),1001,0),3)</f>
        <v>0</v>
      </c>
      <c r="B75" s="74"/>
      <c r="C75" s="92"/>
      <c r="D75" s="93">
        <v>5</v>
      </c>
      <c r="E75" s="69" t="s">
        <v>1</v>
      </c>
      <c r="I75" s="31"/>
      <c r="J75" s="31"/>
      <c r="K75" s="31"/>
      <c r="L75" s="31"/>
      <c r="M75" s="31"/>
      <c r="N75" s="31"/>
      <c r="O75" s="31"/>
      <c r="P75" s="31"/>
      <c r="Q75" s="31"/>
      <c r="R75" s="31"/>
      <c r="S75" s="31"/>
      <c r="T75" s="31"/>
      <c r="U75" s="31"/>
      <c r="V75" s="31"/>
      <c r="W75" s="31"/>
      <c r="X75" s="31"/>
      <c r="Y75" s="31"/>
      <c r="Z75" s="97"/>
    </row>
    <row r="76" spans="1:26" ht="30" customHeight="1" x14ac:dyDescent="0.15">
      <c r="A76" s="74"/>
      <c r="B76" s="74"/>
      <c r="C76" s="101"/>
      <c r="D76" s="98"/>
      <c r="E76" s="98"/>
      <c r="F76" s="98"/>
      <c r="G76" s="98"/>
      <c r="H76" s="98"/>
      <c r="I76" s="95"/>
      <c r="J76" s="124" t="s">
        <v>133</v>
      </c>
      <c r="K76" s="124"/>
      <c r="L76" s="124"/>
      <c r="M76" s="124"/>
      <c r="N76" s="124"/>
      <c r="O76" s="124"/>
      <c r="P76" s="124"/>
      <c r="Q76" s="124"/>
      <c r="R76" s="124"/>
      <c r="S76" s="124"/>
      <c r="T76" s="124"/>
      <c r="U76" s="124"/>
      <c r="V76" s="124"/>
      <c r="W76" s="124"/>
      <c r="X76" s="124"/>
      <c r="Y76" s="124"/>
      <c r="Z76" s="97"/>
    </row>
    <row r="77" spans="1:26" ht="20.100000000000001" customHeight="1" x14ac:dyDescent="0.15">
      <c r="A77" s="74">
        <f>IFERROR(IF(OR(AND($I63="する",TRIM($I77)=""),AND($I63="しない",NOT(ISBLANK($I77)))),1001,0),3)</f>
        <v>0</v>
      </c>
      <c r="B77" s="74"/>
      <c r="C77" s="92"/>
      <c r="D77" s="93">
        <v>6</v>
      </c>
      <c r="E77" s="69" t="s">
        <v>87</v>
      </c>
      <c r="I77" s="31"/>
      <c r="J77" s="31"/>
      <c r="K77" s="31"/>
      <c r="L77" s="31"/>
      <c r="M77" s="31"/>
      <c r="N77" s="31"/>
      <c r="O77" s="31"/>
      <c r="P77" s="31"/>
      <c r="Q77" s="31"/>
      <c r="R77" s="31"/>
      <c r="S77" s="31"/>
      <c r="T77" s="31"/>
      <c r="U77" s="31"/>
      <c r="V77" s="31"/>
      <c r="W77" s="31"/>
      <c r="X77" s="31"/>
      <c r="Y77" s="31"/>
      <c r="Z77" s="97"/>
    </row>
    <row r="78" spans="1:26" ht="20.100000000000001" customHeight="1" x14ac:dyDescent="0.15">
      <c r="A78" s="74"/>
      <c r="B78" s="74"/>
      <c r="C78" s="101"/>
      <c r="D78" s="98"/>
      <c r="E78" s="98"/>
      <c r="F78" s="98"/>
      <c r="G78" s="98"/>
      <c r="H78" s="98"/>
      <c r="I78" s="95"/>
      <c r="J78" s="110" t="s">
        <v>100</v>
      </c>
      <c r="K78" s="99"/>
      <c r="L78" s="99"/>
      <c r="M78" s="99"/>
      <c r="N78" s="99"/>
      <c r="O78" s="99"/>
      <c r="P78" s="99"/>
      <c r="Q78" s="99"/>
      <c r="R78" s="99"/>
      <c r="S78" s="99"/>
      <c r="T78" s="99"/>
      <c r="U78" s="99"/>
      <c r="V78" s="99"/>
      <c r="W78" s="99"/>
      <c r="X78" s="99"/>
      <c r="Y78" s="99"/>
      <c r="Z78" s="97"/>
    </row>
    <row r="79" spans="1:26" ht="20.100000000000001" customHeight="1" x14ac:dyDescent="0.15">
      <c r="A79" s="74">
        <f>IFERROR(IF(OR(AND($I63="する",OR(TRIM($I79)="", NOT(OR(IFERROR(SEARCH(" ",$I79),0)&gt;0, IFERROR(SEARCH("　",$I79),0)&gt;0)))),AND($I63="しない",NOT(ISBLANK($I79)))),1001,0),3)</f>
        <v>0</v>
      </c>
      <c r="B79" s="74"/>
      <c r="C79" s="92"/>
      <c r="D79" s="93">
        <v>7</v>
      </c>
      <c r="E79" s="69" t="s">
        <v>88</v>
      </c>
      <c r="I79" s="31"/>
      <c r="J79" s="31"/>
      <c r="K79" s="31"/>
      <c r="L79" s="31"/>
      <c r="M79" s="31"/>
      <c r="N79" s="31"/>
      <c r="O79" s="31"/>
      <c r="P79" s="31"/>
      <c r="Q79" s="31"/>
      <c r="R79" s="31"/>
      <c r="S79" s="31"/>
      <c r="T79" s="31"/>
      <c r="U79" s="31"/>
      <c r="V79" s="31"/>
      <c r="W79" s="31"/>
      <c r="X79" s="31"/>
      <c r="Y79" s="31"/>
      <c r="Z79" s="97"/>
    </row>
    <row r="80" spans="1:26" ht="20.100000000000001" customHeight="1" x14ac:dyDescent="0.15">
      <c r="A80" s="74"/>
      <c r="B80" s="74"/>
      <c r="C80" s="101"/>
      <c r="D80" s="98"/>
      <c r="E80" s="125" t="s">
        <v>94</v>
      </c>
      <c r="F80" s="98"/>
      <c r="G80" s="98"/>
      <c r="H80" s="98"/>
      <c r="I80" s="104"/>
      <c r="J80" s="100" t="s">
        <v>89</v>
      </c>
      <c r="K80" s="100"/>
      <c r="L80" s="100"/>
      <c r="M80" s="100"/>
      <c r="N80" s="100"/>
      <c r="O80" s="100"/>
      <c r="P80" s="100"/>
      <c r="Q80" s="100"/>
      <c r="R80" s="100"/>
      <c r="S80" s="100"/>
      <c r="T80" s="100"/>
      <c r="U80" s="100"/>
      <c r="V80" s="100"/>
      <c r="W80" s="100"/>
      <c r="X80" s="100"/>
      <c r="Y80" s="100"/>
      <c r="Z80" s="97"/>
    </row>
    <row r="81" spans="1:27" ht="20.100000000000001" customHeight="1" x14ac:dyDescent="0.15">
      <c r="A81" s="74">
        <f>IFERROR(IF(OR(AND($I63="する",OR(TRIM($I81)="", NOT(OR(IFERROR(SEARCH(" ",$I81),0)&gt;0, IFERROR(SEARCH("　",$I81),0)&gt;0)))),AND($I63="しない",NOT(ISBLANK($I81)))),1001,0),3)</f>
        <v>0</v>
      </c>
      <c r="B81" s="74"/>
      <c r="C81" s="92"/>
      <c r="D81" s="93">
        <v>8</v>
      </c>
      <c r="E81" s="69" t="s">
        <v>88</v>
      </c>
      <c r="I81" s="31"/>
      <c r="J81" s="31"/>
      <c r="K81" s="31"/>
      <c r="L81" s="31"/>
      <c r="M81" s="31"/>
      <c r="N81" s="31"/>
      <c r="O81" s="31"/>
      <c r="P81" s="31"/>
      <c r="Q81" s="31"/>
      <c r="R81" s="31"/>
      <c r="S81" s="31"/>
      <c r="T81" s="31"/>
      <c r="U81" s="31"/>
      <c r="V81" s="31"/>
      <c r="W81" s="31"/>
      <c r="X81" s="31"/>
      <c r="Y81" s="31"/>
      <c r="Z81" s="97"/>
    </row>
    <row r="82" spans="1:27" ht="20.100000000000001" customHeight="1" x14ac:dyDescent="0.15">
      <c r="A82" s="74"/>
      <c r="B82" s="74"/>
      <c r="C82" s="101"/>
      <c r="D82" s="98"/>
      <c r="E82" s="98"/>
      <c r="F82" s="98"/>
      <c r="G82" s="98"/>
      <c r="H82" s="98"/>
      <c r="I82" s="104"/>
      <c r="J82" s="100" t="s">
        <v>5</v>
      </c>
      <c r="K82" s="100"/>
      <c r="L82" s="100"/>
      <c r="M82" s="100"/>
      <c r="N82" s="100"/>
      <c r="O82" s="100"/>
      <c r="P82" s="100"/>
      <c r="Q82" s="100"/>
      <c r="R82" s="100"/>
      <c r="S82" s="100"/>
      <c r="T82" s="100"/>
      <c r="U82" s="100"/>
      <c r="V82" s="100"/>
      <c r="W82" s="100"/>
      <c r="X82" s="100"/>
      <c r="Y82" s="100"/>
      <c r="Z82" s="97"/>
    </row>
    <row r="83" spans="1:27" ht="20.100000000000001" customHeight="1" x14ac:dyDescent="0.15">
      <c r="A83" s="74">
        <f>IFERROR(IF(OR(AND($I63="する",NOT(AND(TRIM($I83)&lt;&gt;"",ISNUMBER(VALUE(SUBSTITUTE($I83,"-",""))),IFERROR(SEARCH("-",$I83),0)&gt;0))), AND($I63="しない",NOT(ISBLANK($I83)))),1001,0),3)</f>
        <v>0</v>
      </c>
      <c r="B83" s="74"/>
      <c r="C83" s="92"/>
      <c r="D83" s="93">
        <v>9</v>
      </c>
      <c r="E83" s="69" t="s">
        <v>3</v>
      </c>
      <c r="I83" s="31"/>
      <c r="J83" s="31"/>
      <c r="K83" s="31"/>
      <c r="L83" s="31"/>
      <c r="M83" s="31"/>
      <c r="O83" s="105" t="s">
        <v>73</v>
      </c>
      <c r="P83" s="1"/>
      <c r="Q83" s="69" t="s">
        <v>74</v>
      </c>
      <c r="Y83" s="99"/>
      <c r="Z83" s="97"/>
    </row>
    <row r="84" spans="1:27" ht="20.100000000000001" customHeight="1" x14ac:dyDescent="0.15">
      <c r="A84" s="74">
        <f>IFERROR(IF(AND($I63="しない",NOT(ISBLANK($P83))),1001,0),3)</f>
        <v>0</v>
      </c>
      <c r="B84" s="74"/>
      <c r="C84" s="101"/>
      <c r="D84" s="98"/>
      <c r="E84" s="98"/>
      <c r="F84" s="98"/>
      <c r="G84" s="98"/>
      <c r="H84" s="98"/>
      <c r="I84" s="95"/>
      <c r="J84" s="100" t="s">
        <v>90</v>
      </c>
      <c r="K84" s="99"/>
      <c r="L84" s="99"/>
      <c r="M84" s="99"/>
      <c r="N84" s="99"/>
      <c r="O84" s="99"/>
      <c r="P84" s="99"/>
      <c r="Q84" s="99"/>
      <c r="R84" s="99"/>
      <c r="S84" s="99"/>
      <c r="T84" s="99"/>
      <c r="U84" s="99"/>
      <c r="V84" s="99"/>
      <c r="W84" s="99"/>
      <c r="X84" s="99"/>
      <c r="Y84" s="99"/>
      <c r="Z84" s="97"/>
    </row>
    <row r="85" spans="1:27" ht="20.100000000000001" customHeight="1" x14ac:dyDescent="0.15">
      <c r="A85" s="74">
        <f>IFERROR(IF(OR(AND($I63="する",AND(TRIM($I85)&lt;&gt;"",NOT(AND(ISNUMBER(VALUE(SUBSTITUTE($I85,"-",""))),IFERROR(SEARCH("-",$I85),0)&gt;0)))), AND($I63="しない",NOT(ISBLANK($I85)))),1001,0),3)</f>
        <v>0</v>
      </c>
      <c r="B85" s="74"/>
      <c r="C85" s="92"/>
      <c r="D85" s="93">
        <v>10</v>
      </c>
      <c r="E85" s="69" t="s">
        <v>4</v>
      </c>
      <c r="I85" s="31"/>
      <c r="J85" s="31"/>
      <c r="K85" s="31"/>
      <c r="L85" s="31"/>
      <c r="M85" s="31"/>
      <c r="N85" s="99"/>
      <c r="O85" s="99"/>
      <c r="P85" s="99"/>
      <c r="Q85" s="99"/>
      <c r="R85" s="99"/>
      <c r="S85" s="99"/>
      <c r="T85" s="99"/>
      <c r="U85" s="99"/>
      <c r="V85" s="99"/>
      <c r="W85" s="99"/>
      <c r="X85" s="99"/>
      <c r="Y85" s="99"/>
      <c r="Z85" s="97"/>
    </row>
    <row r="86" spans="1:27" ht="20.100000000000001" customHeight="1" x14ac:dyDescent="0.15">
      <c r="A86" s="74"/>
      <c r="B86" s="74"/>
      <c r="C86" s="101"/>
      <c r="D86" s="98"/>
      <c r="E86" s="98"/>
      <c r="F86" s="98"/>
      <c r="G86" s="98"/>
      <c r="H86" s="98"/>
      <c r="I86" s="95"/>
      <c r="J86" s="100" t="s">
        <v>90</v>
      </c>
      <c r="K86" s="99"/>
      <c r="L86" s="99"/>
      <c r="M86" s="99"/>
      <c r="N86" s="99"/>
      <c r="O86" s="99"/>
      <c r="P86" s="99"/>
      <c r="Q86" s="99"/>
      <c r="R86" s="99"/>
      <c r="S86" s="99"/>
      <c r="T86" s="99"/>
      <c r="U86" s="99"/>
      <c r="V86" s="99"/>
      <c r="W86" s="99"/>
      <c r="X86" s="99"/>
      <c r="Y86" s="99"/>
      <c r="Z86" s="97"/>
    </row>
    <row r="87" spans="1:27" ht="20.100000000000001" customHeight="1" x14ac:dyDescent="0.15">
      <c r="A87" s="74">
        <f>IFERROR(IF(OR(AND($I63="する",AND(TRIM($I87)&lt;&gt;"",NOT(IFERROR(SEARCH("@",$I87),0)&gt;0))),AND($I63="しない",NOT(ISBLANK($I87)))),1001,0),3)</f>
        <v>0</v>
      </c>
      <c r="B87" s="74"/>
      <c r="C87" s="101"/>
      <c r="D87" s="93">
        <v>11</v>
      </c>
      <c r="E87" s="69" t="s">
        <v>79</v>
      </c>
      <c r="I87" s="31"/>
      <c r="J87" s="31"/>
      <c r="K87" s="31"/>
      <c r="L87" s="31"/>
      <c r="M87" s="31"/>
      <c r="N87" s="31"/>
      <c r="O87" s="31"/>
      <c r="P87" s="31"/>
      <c r="Q87" s="39"/>
      <c r="R87" s="31"/>
      <c r="S87" s="31"/>
      <c r="T87" s="31"/>
      <c r="U87" s="31"/>
      <c r="V87" s="31"/>
      <c r="W87" s="31"/>
      <c r="X87" s="31"/>
      <c r="Y87" s="31"/>
      <c r="Z87" s="97"/>
    </row>
    <row r="88" spans="1:27" ht="20.100000000000001" customHeight="1" x14ac:dyDescent="0.15">
      <c r="A88" s="74"/>
      <c r="B88" s="74"/>
      <c r="C88" s="101"/>
      <c r="D88" s="93"/>
      <c r="I88" s="95"/>
      <c r="J88" s="106" t="s">
        <v>107</v>
      </c>
      <c r="K88" s="126"/>
      <c r="L88" s="99"/>
      <c r="M88" s="99"/>
      <c r="N88" s="99"/>
      <c r="O88" s="99"/>
      <c r="P88" s="99"/>
      <c r="Q88" s="127"/>
      <c r="R88" s="99"/>
      <c r="S88" s="99"/>
      <c r="T88" s="99"/>
      <c r="U88" s="99"/>
      <c r="V88" s="99"/>
      <c r="W88" s="99"/>
      <c r="X88" s="99"/>
      <c r="Y88" s="99"/>
      <c r="Z88" s="98"/>
      <c r="AA88" s="109"/>
    </row>
    <row r="89" spans="1:27" ht="20.100000000000001" customHeight="1" x14ac:dyDescent="0.15">
      <c r="A89" s="74"/>
      <c r="B89" s="74"/>
      <c r="C89" s="101"/>
      <c r="D89" s="98"/>
      <c r="E89" s="98"/>
      <c r="F89" s="98"/>
      <c r="G89" s="98"/>
      <c r="H89" s="98"/>
      <c r="I89" s="104"/>
      <c r="J89" s="128"/>
      <c r="K89" s="128"/>
      <c r="L89" s="128"/>
      <c r="M89" s="128"/>
      <c r="N89" s="128"/>
      <c r="O89" s="128"/>
      <c r="P89" s="128"/>
      <c r="Q89" s="128"/>
      <c r="R89" s="128"/>
      <c r="S89" s="128"/>
      <c r="T89" s="128"/>
      <c r="U89" s="128"/>
      <c r="V89" s="128"/>
      <c r="W89" s="128"/>
      <c r="X89" s="128"/>
      <c r="Y89" s="128"/>
      <c r="Z89" s="97"/>
    </row>
    <row r="90" spans="1:27" ht="30" customHeight="1" x14ac:dyDescent="0.15">
      <c r="A90" s="112"/>
      <c r="B90" s="74"/>
      <c r="C90" s="88"/>
      <c r="D90" s="113" t="s">
        <v>228</v>
      </c>
      <c r="E90" s="113"/>
      <c r="F90" s="113"/>
      <c r="G90" s="113"/>
      <c r="H90" s="113"/>
      <c r="I90" s="113"/>
      <c r="J90" s="113"/>
      <c r="K90" s="113"/>
      <c r="L90" s="113"/>
      <c r="M90" s="113"/>
      <c r="N90" s="113"/>
      <c r="O90" s="113"/>
      <c r="P90" s="113"/>
      <c r="Q90" s="113"/>
      <c r="R90" s="113"/>
      <c r="S90" s="113"/>
      <c r="T90" s="113"/>
      <c r="U90" s="113"/>
      <c r="V90" s="113"/>
      <c r="W90" s="113"/>
      <c r="X90" s="113"/>
      <c r="Y90" s="113"/>
      <c r="Z90" s="114"/>
    </row>
    <row r="91" spans="1:27" ht="20.100000000000001" customHeight="1" x14ac:dyDescent="0.15">
      <c r="A91" s="74"/>
      <c r="B91" s="74"/>
      <c r="C91" s="92"/>
      <c r="D91" s="93">
        <v>12</v>
      </c>
      <c r="E91" s="69" t="s">
        <v>135</v>
      </c>
      <c r="I91" s="33"/>
      <c r="J91" s="34"/>
      <c r="K91" s="34"/>
      <c r="L91" s="34"/>
      <c r="M91" s="34"/>
      <c r="N91" s="98"/>
      <c r="O91" s="98"/>
      <c r="P91" s="98"/>
      <c r="Q91" s="98"/>
      <c r="R91" s="98"/>
      <c r="S91" s="98"/>
      <c r="T91" s="98"/>
      <c r="U91" s="98"/>
      <c r="V91" s="98"/>
      <c r="W91" s="98"/>
      <c r="X91" s="98"/>
      <c r="Y91" s="98"/>
      <c r="Z91" s="97"/>
    </row>
    <row r="92" spans="1:27" ht="20.100000000000001" customHeight="1" x14ac:dyDescent="0.15">
      <c r="A92" s="74"/>
      <c r="B92" s="74"/>
      <c r="C92" s="92"/>
      <c r="D92" s="98"/>
      <c r="E92" s="98"/>
      <c r="F92" s="98"/>
      <c r="G92" s="98"/>
      <c r="H92" s="98"/>
      <c r="I92" s="95"/>
      <c r="J92" s="100" t="s">
        <v>109</v>
      </c>
      <c r="K92" s="99"/>
      <c r="L92" s="99"/>
      <c r="M92" s="99"/>
      <c r="N92" s="99"/>
      <c r="O92" s="99"/>
      <c r="P92" s="99"/>
      <c r="Q92" s="99"/>
      <c r="R92" s="99"/>
      <c r="S92" s="99"/>
      <c r="T92" s="99"/>
      <c r="U92" s="99"/>
      <c r="V92" s="99"/>
      <c r="W92" s="99"/>
      <c r="X92" s="99"/>
      <c r="Y92" s="99"/>
      <c r="Z92" s="97"/>
    </row>
    <row r="93" spans="1:27" ht="20.100000000000001" customHeight="1" x14ac:dyDescent="0.15">
      <c r="A93" s="74">
        <f>IFERROR(IF(AND(TRIM($I93)&lt;&gt;"", AND(OR(ISERROR(FIND("@"&amp;LEFT($I93,3)&amp;"@", 都道府県3))=FALSE, ISERROR(FIND("@"&amp;LEFT($I93,4)&amp;"@",都道府県4))=FALSE))=FALSE),1001,0),3)</f>
        <v>0</v>
      </c>
      <c r="B93" s="74"/>
      <c r="C93" s="92"/>
      <c r="D93" s="93">
        <v>13</v>
      </c>
      <c r="E93" s="69" t="s">
        <v>136</v>
      </c>
      <c r="I93" s="40"/>
      <c r="J93" s="40"/>
      <c r="K93" s="40"/>
      <c r="L93" s="40"/>
      <c r="M93" s="40"/>
      <c r="N93" s="40"/>
      <c r="O93" s="40"/>
      <c r="P93" s="40"/>
      <c r="Q93" s="41"/>
      <c r="R93" s="40"/>
      <c r="S93" s="40"/>
      <c r="T93" s="40"/>
      <c r="U93" s="40"/>
      <c r="V93" s="40"/>
      <c r="W93" s="40"/>
      <c r="X93" s="40"/>
      <c r="Y93" s="40"/>
      <c r="Z93" s="97"/>
    </row>
    <row r="94" spans="1:27" ht="20.100000000000001" customHeight="1" x14ac:dyDescent="0.15">
      <c r="A94" s="74"/>
      <c r="B94" s="74"/>
      <c r="C94" s="92"/>
      <c r="D94" s="98"/>
      <c r="E94" s="98"/>
      <c r="F94" s="98"/>
      <c r="G94" s="98"/>
      <c r="H94" s="98"/>
      <c r="I94" s="95"/>
      <c r="J94" s="100" t="s">
        <v>7</v>
      </c>
      <c r="K94" s="99"/>
      <c r="L94" s="99"/>
      <c r="M94" s="99"/>
      <c r="N94" s="99"/>
      <c r="O94" s="99"/>
      <c r="P94" s="99"/>
      <c r="Q94" s="99"/>
      <c r="R94" s="99"/>
      <c r="S94" s="99"/>
      <c r="T94" s="99"/>
      <c r="U94" s="99"/>
      <c r="V94" s="99"/>
      <c r="W94" s="99"/>
      <c r="X94" s="99"/>
      <c r="Y94" s="99"/>
      <c r="Z94" s="97"/>
    </row>
    <row r="95" spans="1:27" ht="20.100000000000001" customHeight="1" x14ac:dyDescent="0.15">
      <c r="A95" s="74">
        <f>IFERROR(IF(AND(TRIM($I95)&lt;&gt;"", NOT(AND(ISNUMBER(VALUE(SUBSTITUTE($I95,"-",""))), IFERROR(SEARCH("-",$I95),0)&gt;0))),1001,0),3)</f>
        <v>0</v>
      </c>
      <c r="B95" s="74"/>
      <c r="C95" s="92"/>
      <c r="D95" s="93">
        <v>14</v>
      </c>
      <c r="E95" s="69" t="s">
        <v>137</v>
      </c>
      <c r="I95" s="31"/>
      <c r="J95" s="31"/>
      <c r="K95" s="31"/>
      <c r="L95" s="31"/>
      <c r="M95" s="31"/>
      <c r="Y95" s="99"/>
      <c r="Z95" s="97"/>
    </row>
    <row r="96" spans="1:27" ht="20.100000000000001" customHeight="1" x14ac:dyDescent="0.15">
      <c r="A96" s="74"/>
      <c r="B96" s="74"/>
      <c r="C96" s="101"/>
      <c r="D96" s="98"/>
      <c r="E96" s="98"/>
      <c r="F96" s="98"/>
      <c r="G96" s="98"/>
      <c r="H96" s="98"/>
      <c r="I96" s="95"/>
      <c r="J96" s="100" t="s">
        <v>90</v>
      </c>
      <c r="K96" s="99"/>
      <c r="L96" s="99"/>
      <c r="M96" s="99"/>
      <c r="N96" s="99"/>
      <c r="O96" s="99"/>
      <c r="P96" s="99"/>
      <c r="Q96" s="99"/>
      <c r="R96" s="99"/>
      <c r="S96" s="99"/>
      <c r="T96" s="99"/>
      <c r="U96" s="99"/>
      <c r="V96" s="99"/>
      <c r="W96" s="99"/>
      <c r="X96" s="99"/>
      <c r="Y96" s="99"/>
      <c r="Z96" s="97"/>
    </row>
    <row r="97" spans="1:27" ht="20.100000000000001" customHeight="1" x14ac:dyDescent="0.15">
      <c r="A97" s="74">
        <f>IFERROR(IF(AND(TRIM($I97)&lt;&gt;"", NOT(AND(ISNUMBER(VALUE(SUBSTITUTE($I97,"-",""))), IFERROR(SEARCH("-",$I97),0)&gt;0))),1001,0),3)</f>
        <v>0</v>
      </c>
      <c r="B97" s="74"/>
      <c r="C97" s="92"/>
      <c r="D97" s="93">
        <v>15</v>
      </c>
      <c r="E97" s="69" t="s">
        <v>138</v>
      </c>
      <c r="I97" s="31"/>
      <c r="J97" s="31"/>
      <c r="K97" s="31"/>
      <c r="L97" s="31"/>
      <c r="M97" s="31"/>
      <c r="N97" s="99"/>
      <c r="O97" s="99"/>
      <c r="P97" s="99"/>
      <c r="Q97" s="99"/>
      <c r="R97" s="99"/>
      <c r="S97" s="99"/>
      <c r="T97" s="99"/>
      <c r="U97" s="99"/>
      <c r="V97" s="99"/>
      <c r="W97" s="99"/>
      <c r="X97" s="99"/>
      <c r="Y97" s="99"/>
      <c r="Z97" s="97"/>
    </row>
    <row r="98" spans="1:27" ht="20.100000000000001" customHeight="1" x14ac:dyDescent="0.15">
      <c r="A98" s="74"/>
      <c r="B98" s="74"/>
      <c r="C98" s="101"/>
      <c r="D98" s="98"/>
      <c r="E98" s="98"/>
      <c r="F98" s="98"/>
      <c r="G98" s="98"/>
      <c r="H98" s="98"/>
      <c r="I98" s="95"/>
      <c r="J98" s="100" t="s">
        <v>90</v>
      </c>
      <c r="K98" s="99"/>
      <c r="L98" s="99"/>
      <c r="M98" s="99"/>
      <c r="N98" s="99"/>
      <c r="O98" s="99"/>
      <c r="P98" s="99"/>
      <c r="Q98" s="99"/>
      <c r="R98" s="99"/>
      <c r="S98" s="99"/>
      <c r="T98" s="99"/>
      <c r="U98" s="99"/>
      <c r="V98" s="99"/>
      <c r="W98" s="99"/>
      <c r="X98" s="99"/>
      <c r="Y98" s="99"/>
      <c r="Z98" s="97"/>
    </row>
    <row r="99" spans="1:27" ht="20.100000000000001" customHeight="1" x14ac:dyDescent="0.15">
      <c r="A99" s="74">
        <f>IFERROR(IF(AND(TRIM($I99)&lt;&gt;"", NOT(IFERROR(SEARCH("@",$I99),0)&gt;0)),1001,0),3)</f>
        <v>0</v>
      </c>
      <c r="B99" s="74"/>
      <c r="C99" s="101"/>
      <c r="D99" s="93">
        <v>16</v>
      </c>
      <c r="E99" s="69" t="s">
        <v>216</v>
      </c>
      <c r="I99" s="31"/>
      <c r="J99" s="31"/>
      <c r="K99" s="31"/>
      <c r="L99" s="31"/>
      <c r="M99" s="31"/>
      <c r="N99" s="31"/>
      <c r="O99" s="31"/>
      <c r="P99" s="31"/>
      <c r="Q99" s="39"/>
      <c r="R99" s="31"/>
      <c r="S99" s="31"/>
      <c r="T99" s="31"/>
      <c r="U99" s="31"/>
      <c r="V99" s="31"/>
      <c r="W99" s="31"/>
      <c r="X99" s="31"/>
      <c r="Y99" s="31"/>
      <c r="Z99" s="97"/>
    </row>
    <row r="100" spans="1:27" ht="20.100000000000001" customHeight="1" x14ac:dyDescent="0.15">
      <c r="A100" s="74"/>
      <c r="B100" s="74"/>
      <c r="C100" s="101"/>
      <c r="D100" s="93"/>
      <c r="I100" s="95"/>
      <c r="J100" s="106" t="s">
        <v>107</v>
      </c>
      <c r="K100" s="107"/>
      <c r="L100" s="100"/>
      <c r="M100" s="100"/>
      <c r="N100" s="100"/>
      <c r="O100" s="100"/>
      <c r="P100" s="100"/>
      <c r="Q100" s="108"/>
      <c r="R100" s="100"/>
      <c r="S100" s="100"/>
      <c r="T100" s="100"/>
      <c r="U100" s="100"/>
      <c r="V100" s="100"/>
      <c r="W100" s="100"/>
      <c r="X100" s="100"/>
      <c r="Y100" s="100"/>
      <c r="Z100" s="98"/>
      <c r="AA100" s="109"/>
    </row>
    <row r="101" spans="1:27" ht="20.100000000000001" customHeight="1" x14ac:dyDescent="0.15">
      <c r="A101" s="74"/>
      <c r="B101" s="74"/>
      <c r="C101" s="115"/>
      <c r="D101" s="116"/>
      <c r="E101" s="116"/>
      <c r="F101" s="116"/>
      <c r="G101" s="116"/>
      <c r="H101" s="116"/>
      <c r="I101" s="129"/>
      <c r="J101" s="130"/>
      <c r="K101" s="131"/>
      <c r="L101" s="130"/>
      <c r="M101" s="130"/>
      <c r="N101" s="130"/>
      <c r="O101" s="130"/>
      <c r="P101" s="130"/>
      <c r="Q101" s="132"/>
      <c r="R101" s="130"/>
      <c r="S101" s="130"/>
      <c r="T101" s="130"/>
      <c r="U101" s="130"/>
      <c r="V101" s="130"/>
      <c r="W101" s="130"/>
      <c r="X101" s="130"/>
      <c r="Y101" s="130"/>
      <c r="Z101" s="116"/>
      <c r="AA101" s="109"/>
    </row>
    <row r="102" spans="1:27" ht="20.100000000000001" customHeight="1" x14ac:dyDescent="0.15">
      <c r="A102" s="74"/>
      <c r="B102" s="74"/>
      <c r="C102" s="98"/>
      <c r="D102" s="98"/>
      <c r="E102" s="98"/>
      <c r="F102" s="98"/>
      <c r="G102" s="98"/>
      <c r="H102" s="98"/>
      <c r="I102" s="120"/>
      <c r="J102" s="98"/>
      <c r="K102" s="133"/>
      <c r="L102" s="98"/>
      <c r="M102" s="98"/>
      <c r="N102" s="98"/>
      <c r="O102" s="98"/>
      <c r="P102" s="98"/>
      <c r="Q102" s="98"/>
      <c r="R102" s="98"/>
      <c r="S102" s="98"/>
      <c r="T102" s="98"/>
      <c r="U102" s="98"/>
      <c r="V102" s="98"/>
      <c r="W102" s="98"/>
      <c r="X102" s="98"/>
      <c r="Y102" s="98"/>
      <c r="Z102" s="98"/>
    </row>
    <row r="103" spans="1:27" ht="15.75" hidden="1" customHeight="1" x14ac:dyDescent="0.15">
      <c r="A103" s="74"/>
      <c r="B103" s="74"/>
      <c r="C103" s="98"/>
      <c r="D103" s="98"/>
      <c r="E103" s="98"/>
      <c r="F103" s="98"/>
      <c r="G103" s="98"/>
      <c r="H103" s="98"/>
      <c r="I103" s="120"/>
      <c r="J103" s="98"/>
      <c r="K103" s="133"/>
      <c r="L103" s="98"/>
      <c r="M103" s="98"/>
      <c r="N103" s="98"/>
      <c r="O103" s="98"/>
      <c r="P103" s="98"/>
      <c r="Q103" s="98"/>
      <c r="R103" s="98"/>
      <c r="S103" s="98"/>
      <c r="T103" s="98"/>
      <c r="U103" s="98"/>
      <c r="V103" s="98"/>
      <c r="W103" s="98"/>
      <c r="X103" s="98"/>
      <c r="Y103" s="98"/>
      <c r="Z103" s="98"/>
    </row>
    <row r="104" spans="1:27" ht="15.75" hidden="1" customHeight="1" x14ac:dyDescent="0.15">
      <c r="A104" s="74"/>
      <c r="B104" s="74"/>
      <c r="C104" s="98"/>
      <c r="D104" s="98"/>
      <c r="E104" s="98"/>
      <c r="F104" s="98"/>
      <c r="G104" s="98"/>
      <c r="H104" s="98"/>
      <c r="I104" s="120"/>
      <c r="J104" s="98"/>
      <c r="K104" s="133"/>
      <c r="L104" s="98"/>
      <c r="M104" s="98"/>
      <c r="N104" s="98"/>
      <c r="O104" s="98"/>
      <c r="P104" s="98"/>
      <c r="Q104" s="98"/>
      <c r="R104" s="98"/>
      <c r="S104" s="98"/>
      <c r="T104" s="98"/>
      <c r="U104" s="98"/>
      <c r="V104" s="98"/>
      <c r="W104" s="98"/>
      <c r="X104" s="98"/>
      <c r="Y104" s="98"/>
      <c r="Z104" s="98"/>
    </row>
    <row r="105" spans="1:27" ht="15.75" hidden="1" customHeight="1" x14ac:dyDescent="0.15">
      <c r="A105" s="74"/>
      <c r="B105" s="74"/>
      <c r="C105" s="98"/>
      <c r="D105" s="98"/>
      <c r="E105" s="98"/>
      <c r="F105" s="98"/>
      <c r="G105" s="98"/>
      <c r="H105" s="98"/>
      <c r="I105" s="120"/>
      <c r="J105" s="98"/>
      <c r="K105" s="133"/>
      <c r="L105" s="98"/>
      <c r="M105" s="98"/>
      <c r="N105" s="98"/>
      <c r="O105" s="98"/>
      <c r="P105" s="98"/>
      <c r="Q105" s="98"/>
      <c r="R105" s="98"/>
      <c r="S105" s="98"/>
      <c r="T105" s="98"/>
      <c r="U105" s="98"/>
      <c r="V105" s="98"/>
      <c r="W105" s="98"/>
      <c r="X105" s="98"/>
      <c r="Y105" s="98"/>
      <c r="Z105" s="98"/>
    </row>
    <row r="106" spans="1:27" ht="15.75" hidden="1" customHeight="1" x14ac:dyDescent="0.15">
      <c r="A106" s="74"/>
      <c r="B106" s="74"/>
      <c r="C106" s="98"/>
      <c r="D106" s="98"/>
      <c r="E106" s="98"/>
      <c r="F106" s="98"/>
      <c r="G106" s="98"/>
      <c r="H106" s="98"/>
      <c r="I106" s="120"/>
      <c r="J106" s="98"/>
      <c r="K106" s="133"/>
      <c r="L106" s="98"/>
      <c r="M106" s="98"/>
      <c r="N106" s="98"/>
      <c r="O106" s="98"/>
      <c r="P106" s="98"/>
      <c r="Q106" s="98"/>
      <c r="R106" s="98"/>
      <c r="S106" s="98"/>
      <c r="T106" s="98"/>
      <c r="U106" s="98"/>
      <c r="V106" s="98"/>
      <c r="W106" s="98"/>
      <c r="X106" s="98"/>
      <c r="Y106" s="98"/>
      <c r="Z106" s="98"/>
    </row>
    <row r="107" spans="1:27" ht="15.75" hidden="1" customHeight="1" x14ac:dyDescent="0.15">
      <c r="A107" s="74"/>
      <c r="B107" s="74"/>
      <c r="C107" s="98"/>
      <c r="D107" s="98"/>
      <c r="E107" s="98"/>
      <c r="F107" s="98"/>
      <c r="G107" s="98"/>
      <c r="H107" s="98"/>
      <c r="I107" s="120"/>
      <c r="J107" s="98"/>
      <c r="K107" s="133"/>
      <c r="L107" s="98"/>
      <c r="M107" s="98"/>
      <c r="N107" s="98"/>
      <c r="O107" s="98"/>
      <c r="P107" s="98"/>
      <c r="Q107" s="98"/>
      <c r="R107" s="98"/>
      <c r="S107" s="98"/>
      <c r="T107" s="98"/>
      <c r="U107" s="98"/>
      <c r="V107" s="98"/>
      <c r="W107" s="98"/>
      <c r="X107" s="98"/>
      <c r="Y107" s="98"/>
      <c r="Z107" s="98"/>
    </row>
    <row r="108" spans="1:27" ht="20.100000000000001" customHeight="1" x14ac:dyDescent="0.15">
      <c r="A108" s="74"/>
      <c r="B108" s="74"/>
      <c r="C108" s="98"/>
      <c r="D108" s="98"/>
      <c r="E108" s="98"/>
      <c r="F108" s="98"/>
      <c r="G108" s="98"/>
      <c r="H108" s="98"/>
      <c r="I108" s="120"/>
      <c r="J108" s="98"/>
      <c r="K108" s="133"/>
      <c r="L108" s="98"/>
      <c r="M108" s="98"/>
      <c r="N108" s="98"/>
      <c r="O108" s="98"/>
      <c r="P108" s="98"/>
      <c r="Q108" s="98"/>
      <c r="R108" s="98"/>
      <c r="S108" s="98"/>
      <c r="T108" s="98"/>
      <c r="U108" s="98"/>
      <c r="V108" s="98"/>
      <c r="W108" s="98"/>
      <c r="X108" s="98"/>
      <c r="Y108" s="98"/>
      <c r="Z108" s="98"/>
    </row>
    <row r="109" spans="1:27" ht="20.100000000000001" customHeight="1" x14ac:dyDescent="0.15">
      <c r="A109" s="74"/>
      <c r="B109" s="74"/>
      <c r="C109" s="85" t="s">
        <v>77</v>
      </c>
      <c r="D109" s="86"/>
      <c r="E109" s="86"/>
      <c r="F109" s="86"/>
      <c r="G109" s="86"/>
      <c r="H109" s="87"/>
      <c r="Q109" s="134"/>
    </row>
    <row r="110" spans="1:27" ht="15" customHeight="1" x14ac:dyDescent="0.15">
      <c r="A110" s="74"/>
      <c r="B110" s="74"/>
      <c r="C110" s="135"/>
      <c r="D110" s="136"/>
      <c r="E110" s="136"/>
      <c r="F110" s="136"/>
      <c r="G110" s="136"/>
      <c r="H110" s="136"/>
      <c r="I110" s="137"/>
      <c r="J110" s="90"/>
      <c r="K110" s="137"/>
      <c r="L110" s="90"/>
      <c r="M110" s="90"/>
      <c r="N110" s="90"/>
      <c r="O110" s="90"/>
      <c r="P110" s="90"/>
      <c r="Q110" s="138"/>
      <c r="R110" s="90"/>
      <c r="S110" s="90"/>
      <c r="T110" s="90"/>
      <c r="U110" s="90"/>
      <c r="V110" s="90"/>
      <c r="W110" s="90"/>
      <c r="X110" s="90"/>
      <c r="Y110" s="90"/>
      <c r="Z110" s="91"/>
    </row>
    <row r="111" spans="1:27" ht="30" customHeight="1" x14ac:dyDescent="0.15">
      <c r="A111" s="74"/>
      <c r="B111" s="74"/>
      <c r="C111" s="135"/>
      <c r="D111" s="139" t="s">
        <v>103</v>
      </c>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97"/>
    </row>
    <row r="112" spans="1:27" ht="20.100000000000001" customHeight="1" x14ac:dyDescent="0.15">
      <c r="A112" s="74"/>
      <c r="B112" s="74"/>
      <c r="C112" s="92"/>
      <c r="D112" s="93">
        <v>1</v>
      </c>
      <c r="E112" s="69" t="s">
        <v>75</v>
      </c>
      <c r="I112" s="31"/>
      <c r="J112" s="31"/>
      <c r="K112" s="31"/>
      <c r="L112" s="31"/>
      <c r="M112" s="31"/>
      <c r="N112" s="31"/>
      <c r="O112" s="31"/>
      <c r="P112" s="31"/>
      <c r="Q112" s="51"/>
      <c r="R112" s="31"/>
      <c r="S112" s="31"/>
      <c r="T112" s="31"/>
      <c r="U112" s="31"/>
      <c r="V112" s="31"/>
      <c r="W112" s="31"/>
      <c r="X112" s="31"/>
      <c r="Y112" s="31"/>
      <c r="Z112" s="97"/>
    </row>
    <row r="113" spans="1:26" ht="20.100000000000001" customHeight="1" x14ac:dyDescent="0.15">
      <c r="A113" s="74"/>
      <c r="B113" s="74"/>
      <c r="C113" s="92"/>
      <c r="D113" s="93"/>
      <c r="E113" s="98"/>
      <c r="F113" s="98"/>
      <c r="G113" s="98"/>
      <c r="H113" s="98"/>
      <c r="I113" s="104"/>
      <c r="J113" s="100" t="s">
        <v>76</v>
      </c>
      <c r="K113" s="126"/>
      <c r="L113" s="99"/>
      <c r="M113" s="99"/>
      <c r="N113" s="99"/>
      <c r="O113" s="99"/>
      <c r="P113" s="99"/>
      <c r="Q113" s="140"/>
      <c r="R113" s="99"/>
      <c r="S113" s="99"/>
      <c r="T113" s="99"/>
      <c r="U113" s="99"/>
      <c r="V113" s="99"/>
      <c r="W113" s="99"/>
      <c r="X113" s="99"/>
      <c r="Y113" s="99"/>
      <c r="Z113" s="97"/>
    </row>
    <row r="114" spans="1:26" ht="20.100000000000001" customHeight="1" x14ac:dyDescent="0.15">
      <c r="A114" s="74">
        <f>IFERROR(IF(AND(TRIM($I114)&lt;&gt;"", NOT(OR(IFERROR(SEARCH(" ",$I114),0)&gt;0, IFERROR(SEARCH("　",$I114),0)&gt;0))),1001,0),3)</f>
        <v>0</v>
      </c>
      <c r="B114" s="74"/>
      <c r="C114" s="92"/>
      <c r="D114" s="93">
        <f>D112+1</f>
        <v>2</v>
      </c>
      <c r="E114" s="69" t="s">
        <v>97</v>
      </c>
      <c r="I114" s="31"/>
      <c r="J114" s="31"/>
      <c r="K114" s="31"/>
      <c r="L114" s="31"/>
      <c r="M114" s="31"/>
      <c r="N114" s="31"/>
      <c r="O114" s="31"/>
      <c r="P114" s="31"/>
      <c r="Q114" s="31"/>
      <c r="R114" s="31"/>
      <c r="S114" s="31"/>
      <c r="T114" s="31"/>
      <c r="U114" s="31"/>
      <c r="V114" s="31"/>
      <c r="W114" s="31"/>
      <c r="X114" s="31"/>
      <c r="Y114" s="31"/>
      <c r="Z114" s="97"/>
    </row>
    <row r="115" spans="1:26" ht="20.100000000000001" customHeight="1" x14ac:dyDescent="0.15">
      <c r="A115" s="74"/>
      <c r="B115" s="74"/>
      <c r="C115" s="92"/>
      <c r="D115" s="93"/>
      <c r="E115" s="98"/>
      <c r="F115" s="98"/>
      <c r="G115" s="98"/>
      <c r="H115" s="98"/>
      <c r="I115" s="104"/>
      <c r="J115" s="100" t="s">
        <v>89</v>
      </c>
      <c r="K115" s="100"/>
      <c r="L115" s="100"/>
      <c r="M115" s="100"/>
      <c r="N115" s="100"/>
      <c r="O115" s="100"/>
      <c r="P115" s="100"/>
      <c r="Q115" s="100"/>
      <c r="R115" s="100"/>
      <c r="S115" s="100"/>
      <c r="T115" s="100"/>
      <c r="U115" s="100"/>
      <c r="V115" s="100"/>
      <c r="W115" s="100"/>
      <c r="X115" s="100"/>
      <c r="Y115" s="100"/>
      <c r="Z115" s="97"/>
    </row>
    <row r="116" spans="1:26" ht="20.100000000000001" customHeight="1" x14ac:dyDescent="0.15">
      <c r="A116" s="74">
        <f>IFERROR(IF(AND(TRIM($I116)&lt;&gt;"", NOT(OR(IFERROR(SEARCH(" ",$I116),0)&gt;0, IFERROR(SEARCH("　",$I116),0)&gt;0))),1001,0),3)</f>
        <v>0</v>
      </c>
      <c r="B116" s="74"/>
      <c r="C116" s="92"/>
      <c r="D116" s="93">
        <f>D114+1</f>
        <v>3</v>
      </c>
      <c r="E116" s="69" t="s">
        <v>98</v>
      </c>
      <c r="I116" s="31"/>
      <c r="J116" s="31"/>
      <c r="K116" s="31"/>
      <c r="L116" s="31"/>
      <c r="M116" s="31"/>
      <c r="N116" s="31"/>
      <c r="O116" s="31"/>
      <c r="P116" s="31"/>
      <c r="Q116" s="31"/>
      <c r="R116" s="31"/>
      <c r="S116" s="31"/>
      <c r="T116" s="31"/>
      <c r="U116" s="31"/>
      <c r="V116" s="31"/>
      <c r="W116" s="31"/>
      <c r="X116" s="31"/>
      <c r="Y116" s="31"/>
      <c r="Z116" s="97"/>
    </row>
    <row r="117" spans="1:26" ht="20.100000000000001" customHeight="1" x14ac:dyDescent="0.15">
      <c r="A117" s="74"/>
      <c r="B117" s="74"/>
      <c r="C117" s="92"/>
      <c r="D117" s="98"/>
      <c r="E117" s="98"/>
      <c r="F117" s="98"/>
      <c r="G117" s="98"/>
      <c r="H117" s="98"/>
      <c r="I117" s="104"/>
      <c r="J117" s="100" t="s">
        <v>5</v>
      </c>
      <c r="K117" s="100"/>
      <c r="L117" s="100"/>
      <c r="M117" s="100"/>
      <c r="N117" s="100"/>
      <c r="O117" s="100"/>
      <c r="P117" s="100"/>
      <c r="Q117" s="100"/>
      <c r="R117" s="100"/>
      <c r="S117" s="100"/>
      <c r="T117" s="100"/>
      <c r="U117" s="100"/>
      <c r="V117" s="100"/>
      <c r="W117" s="100"/>
      <c r="X117" s="100"/>
      <c r="Y117" s="100"/>
      <c r="Z117" s="97"/>
    </row>
    <row r="118" spans="1:26" ht="20.100000000000001" customHeight="1" x14ac:dyDescent="0.15">
      <c r="A118" s="74"/>
      <c r="B118" s="74"/>
      <c r="C118" s="92"/>
      <c r="D118" s="93">
        <f>D116+1</f>
        <v>4</v>
      </c>
      <c r="E118" s="69" t="s">
        <v>0</v>
      </c>
      <c r="I118" s="33"/>
      <c r="J118" s="34"/>
      <c r="K118" s="34"/>
      <c r="L118" s="34"/>
      <c r="M118" s="34"/>
      <c r="N118" s="98"/>
      <c r="O118" s="98"/>
      <c r="P118" s="98"/>
      <c r="Q118" s="98"/>
      <c r="R118" s="98"/>
      <c r="S118" s="98"/>
      <c r="T118" s="98"/>
      <c r="U118" s="98"/>
      <c r="V118" s="98"/>
      <c r="W118" s="98"/>
      <c r="X118" s="98"/>
      <c r="Y118" s="98"/>
      <c r="Z118" s="97"/>
    </row>
    <row r="119" spans="1:26" ht="20.100000000000001" customHeight="1" x14ac:dyDescent="0.15">
      <c r="A119" s="74"/>
      <c r="B119" s="74"/>
      <c r="C119" s="92"/>
      <c r="D119" s="93"/>
      <c r="E119" s="98"/>
      <c r="F119" s="98"/>
      <c r="G119" s="98"/>
      <c r="H119" s="98"/>
      <c r="I119" s="95"/>
      <c r="J119" s="100" t="s">
        <v>110</v>
      </c>
      <c r="K119" s="99"/>
      <c r="L119" s="99"/>
      <c r="M119" s="99"/>
      <c r="N119" s="99"/>
      <c r="O119" s="99"/>
      <c r="P119" s="99"/>
      <c r="Q119" s="99"/>
      <c r="R119" s="99"/>
      <c r="S119" s="99"/>
      <c r="T119" s="99"/>
      <c r="U119" s="99"/>
      <c r="V119" s="99"/>
      <c r="W119" s="99"/>
      <c r="X119" s="99"/>
      <c r="Y119" s="99"/>
      <c r="Z119" s="97"/>
    </row>
    <row r="120" spans="1:26" ht="20.100000000000001" customHeight="1" x14ac:dyDescent="0.15">
      <c r="A120" s="74">
        <f>IFERROR(IF(AND(TRIM($I120)&lt;&gt;"", AND(OR(ISERROR(FIND("@"&amp;LEFT($I120,3)&amp;"@", 都道府県3))=FALSE, ISERROR(FIND("@"&amp;LEFT($I120,4)&amp;"@",都道府県4))=FALSE))=FALSE),1001,0),3)</f>
        <v>0</v>
      </c>
      <c r="B120" s="74"/>
      <c r="C120" s="92"/>
      <c r="D120" s="93">
        <f>D118+1</f>
        <v>5</v>
      </c>
      <c r="E120" s="69" t="s">
        <v>78</v>
      </c>
      <c r="I120" s="40"/>
      <c r="J120" s="40"/>
      <c r="K120" s="40"/>
      <c r="L120" s="40"/>
      <c r="M120" s="40"/>
      <c r="N120" s="40"/>
      <c r="O120" s="40"/>
      <c r="P120" s="40"/>
      <c r="Q120" s="41"/>
      <c r="R120" s="40"/>
      <c r="S120" s="40"/>
      <c r="T120" s="40"/>
      <c r="U120" s="40"/>
      <c r="V120" s="40"/>
      <c r="W120" s="40"/>
      <c r="X120" s="40"/>
      <c r="Y120" s="40"/>
      <c r="Z120" s="97"/>
    </row>
    <row r="121" spans="1:26" ht="20.100000000000001" customHeight="1" x14ac:dyDescent="0.15">
      <c r="A121" s="74"/>
      <c r="B121" s="74"/>
      <c r="C121" s="92"/>
      <c r="D121" s="93"/>
      <c r="E121" s="98"/>
      <c r="F121" s="98"/>
      <c r="G121" s="98"/>
      <c r="H121" s="98"/>
      <c r="I121" s="95"/>
      <c r="J121" s="100" t="s">
        <v>95</v>
      </c>
      <c r="K121" s="99"/>
      <c r="L121" s="99"/>
      <c r="M121" s="99"/>
      <c r="N121" s="99"/>
      <c r="O121" s="99"/>
      <c r="P121" s="99"/>
      <c r="Q121" s="99"/>
      <c r="R121" s="99"/>
      <c r="S121" s="99"/>
      <c r="T121" s="99"/>
      <c r="U121" s="99"/>
      <c r="V121" s="99"/>
      <c r="W121" s="99"/>
      <c r="X121" s="99"/>
      <c r="Y121" s="99"/>
      <c r="Z121" s="97"/>
    </row>
    <row r="122" spans="1:26" ht="20.100000000000001" customHeight="1" x14ac:dyDescent="0.15">
      <c r="A122" s="74">
        <f>IFERROR(IF(AND(TRIM($I122)&lt;&gt;"", NOT(AND(ISNUMBER(VALUE(SUBSTITUTE($I122,"-",""))), IFERROR(SEARCH("-",$I122),0)&gt;0))),1001,0),3)</f>
        <v>0</v>
      </c>
      <c r="B122" s="74"/>
      <c r="C122" s="92"/>
      <c r="D122" s="93">
        <f>D120+1</f>
        <v>6</v>
      </c>
      <c r="E122" s="69" t="s">
        <v>3</v>
      </c>
      <c r="I122" s="31"/>
      <c r="J122" s="31"/>
      <c r="K122" s="31"/>
      <c r="L122" s="31"/>
      <c r="M122" s="31"/>
      <c r="O122" s="105" t="s">
        <v>73</v>
      </c>
      <c r="P122" s="1"/>
      <c r="Q122" s="69" t="s">
        <v>74</v>
      </c>
      <c r="Y122" s="99"/>
      <c r="Z122" s="97"/>
    </row>
    <row r="123" spans="1:26" ht="20.100000000000001" customHeight="1" x14ac:dyDescent="0.15">
      <c r="A123" s="74"/>
      <c r="B123" s="74"/>
      <c r="C123" s="101"/>
      <c r="D123" s="98"/>
      <c r="E123" s="98"/>
      <c r="F123" s="98"/>
      <c r="G123" s="98"/>
      <c r="H123" s="98"/>
      <c r="I123" s="95"/>
      <c r="J123" s="100" t="s">
        <v>96</v>
      </c>
      <c r="K123" s="99"/>
      <c r="L123" s="99"/>
      <c r="M123" s="99"/>
      <c r="N123" s="99"/>
      <c r="O123" s="99"/>
      <c r="P123" s="99"/>
      <c r="Q123" s="99"/>
      <c r="R123" s="99"/>
      <c r="S123" s="99"/>
      <c r="T123" s="99"/>
      <c r="U123" s="99"/>
      <c r="V123" s="99"/>
      <c r="W123" s="99"/>
      <c r="X123" s="99"/>
      <c r="Y123" s="99"/>
      <c r="Z123" s="97"/>
    </row>
    <row r="124" spans="1:26" ht="20.100000000000001" customHeight="1" x14ac:dyDescent="0.15">
      <c r="A124" s="74">
        <f>IFERROR(IF(AND(TRIM($I124)&lt;&gt;"", NOT(AND(ISNUMBER(VALUE(SUBSTITUTE($I124,"-",""))), IFERROR(SEARCH("-",$I124),0)&gt;0))),1001,0),3)</f>
        <v>0</v>
      </c>
      <c r="B124" s="74"/>
      <c r="C124" s="92"/>
      <c r="D124" s="93">
        <f>D122+1</f>
        <v>7</v>
      </c>
      <c r="E124" s="69" t="s">
        <v>4</v>
      </c>
      <c r="I124" s="31"/>
      <c r="J124" s="31"/>
      <c r="K124" s="31"/>
      <c r="L124" s="31"/>
      <c r="M124" s="31"/>
      <c r="N124" s="99"/>
      <c r="O124" s="99"/>
      <c r="P124" s="99"/>
      <c r="Q124" s="99"/>
      <c r="R124" s="99"/>
      <c r="S124" s="99"/>
      <c r="T124" s="99"/>
      <c r="U124" s="99"/>
      <c r="V124" s="99"/>
      <c r="W124" s="99"/>
      <c r="X124" s="99"/>
      <c r="Y124" s="99"/>
      <c r="Z124" s="97"/>
    </row>
    <row r="125" spans="1:26" ht="20.100000000000001" customHeight="1" x14ac:dyDescent="0.15">
      <c r="A125" s="74"/>
      <c r="B125" s="74"/>
      <c r="C125" s="101"/>
      <c r="D125" s="98"/>
      <c r="E125" s="98"/>
      <c r="F125" s="98"/>
      <c r="G125" s="98"/>
      <c r="H125" s="98"/>
      <c r="I125" s="95"/>
      <c r="J125" s="100" t="s">
        <v>96</v>
      </c>
      <c r="K125" s="99"/>
      <c r="L125" s="99"/>
      <c r="M125" s="99"/>
      <c r="N125" s="99"/>
      <c r="O125" s="99"/>
      <c r="P125" s="99"/>
      <c r="Q125" s="99"/>
      <c r="R125" s="99"/>
      <c r="S125" s="99"/>
      <c r="T125" s="99"/>
      <c r="U125" s="99"/>
      <c r="V125" s="99"/>
      <c r="W125" s="99"/>
      <c r="X125" s="99"/>
      <c r="Y125" s="99"/>
      <c r="Z125" s="97"/>
    </row>
    <row r="126" spans="1:26" ht="20.100000000000001" customHeight="1" x14ac:dyDescent="0.15">
      <c r="A126" s="74">
        <f>IFERROR(IF(AND(TRIM($I126)&lt;&gt;"", NOT(IFERROR(SEARCH("@",$I126),0)&gt;0)),1001,0),3)</f>
        <v>0</v>
      </c>
      <c r="B126" s="74"/>
      <c r="C126" s="92"/>
      <c r="D126" s="93">
        <f>D124+1</f>
        <v>8</v>
      </c>
      <c r="E126" s="69" t="s">
        <v>79</v>
      </c>
      <c r="I126" s="31"/>
      <c r="J126" s="31"/>
      <c r="K126" s="31"/>
      <c r="L126" s="31"/>
      <c r="M126" s="31"/>
      <c r="N126" s="31"/>
      <c r="O126" s="31"/>
      <c r="P126" s="31"/>
      <c r="Q126" s="39"/>
      <c r="R126" s="31"/>
      <c r="S126" s="31"/>
      <c r="T126" s="31"/>
      <c r="U126" s="31"/>
      <c r="V126" s="31"/>
      <c r="W126" s="31"/>
      <c r="X126" s="31"/>
      <c r="Y126" s="31"/>
      <c r="Z126" s="97"/>
    </row>
    <row r="127" spans="1:26" ht="20.100000000000001" customHeight="1" x14ac:dyDescent="0.15">
      <c r="A127" s="74"/>
      <c r="B127" s="74"/>
      <c r="C127" s="101"/>
      <c r="D127" s="98"/>
      <c r="E127" s="98"/>
      <c r="F127" s="98"/>
      <c r="G127" s="98"/>
      <c r="H127" s="98"/>
      <c r="I127" s="95"/>
      <c r="J127" s="106" t="s">
        <v>108</v>
      </c>
      <c r="K127" s="126"/>
      <c r="L127" s="99"/>
      <c r="M127" s="99"/>
      <c r="N127" s="99"/>
      <c r="O127" s="99"/>
      <c r="P127" s="99"/>
      <c r="Q127" s="127"/>
      <c r="R127" s="99"/>
      <c r="S127" s="99"/>
      <c r="T127" s="99"/>
      <c r="U127" s="99"/>
      <c r="V127" s="99"/>
      <c r="W127" s="99"/>
      <c r="X127" s="99"/>
      <c r="Y127" s="99"/>
      <c r="Z127" s="97"/>
    </row>
    <row r="128" spans="1:26" ht="20.100000000000001" customHeight="1" x14ac:dyDescent="0.15">
      <c r="A128" s="74"/>
      <c r="B128" s="74"/>
      <c r="C128" s="115"/>
      <c r="D128" s="116"/>
      <c r="E128" s="116"/>
      <c r="F128" s="116"/>
      <c r="G128" s="116"/>
      <c r="H128" s="116"/>
      <c r="I128" s="118"/>
      <c r="J128" s="117"/>
      <c r="K128" s="118"/>
      <c r="L128" s="117"/>
      <c r="M128" s="117"/>
      <c r="N128" s="117"/>
      <c r="O128" s="117"/>
      <c r="P128" s="117"/>
      <c r="Q128" s="141"/>
      <c r="R128" s="117"/>
      <c r="S128" s="117"/>
      <c r="T128" s="117"/>
      <c r="U128" s="117"/>
      <c r="V128" s="117"/>
      <c r="W128" s="117"/>
      <c r="X128" s="117"/>
      <c r="Y128" s="117"/>
      <c r="Z128" s="119"/>
    </row>
    <row r="129" spans="1:26" ht="20.100000000000001" customHeight="1" x14ac:dyDescent="0.15">
      <c r="A129" s="74"/>
      <c r="B129" s="74"/>
      <c r="C129" s="98"/>
      <c r="D129" s="98"/>
      <c r="E129" s="98"/>
      <c r="F129" s="98"/>
      <c r="G129" s="98"/>
      <c r="H129" s="98"/>
      <c r="I129" s="121"/>
      <c r="J129" s="121"/>
      <c r="K129" s="121"/>
      <c r="L129" s="121"/>
      <c r="M129" s="121"/>
      <c r="N129" s="121"/>
      <c r="O129" s="121"/>
      <c r="P129" s="121"/>
      <c r="Q129" s="142"/>
      <c r="R129" s="121"/>
      <c r="S129" s="121"/>
      <c r="T129" s="121"/>
      <c r="U129" s="121"/>
      <c r="V129" s="121"/>
      <c r="W129" s="121"/>
      <c r="X129" s="121"/>
      <c r="Y129" s="121"/>
      <c r="Z129" s="98"/>
    </row>
    <row r="130" spans="1:26" ht="15.75" hidden="1" customHeight="1" x14ac:dyDescent="0.15">
      <c r="A130" s="74"/>
      <c r="B130" s="74"/>
      <c r="C130" s="98"/>
      <c r="D130" s="98"/>
      <c r="E130" s="98"/>
      <c r="F130" s="98"/>
      <c r="G130" s="98"/>
      <c r="H130" s="98"/>
      <c r="I130" s="121"/>
      <c r="J130" s="121"/>
      <c r="K130" s="121"/>
      <c r="L130" s="121"/>
      <c r="M130" s="121"/>
      <c r="N130" s="121"/>
      <c r="O130" s="121"/>
      <c r="P130" s="121"/>
      <c r="Q130" s="142"/>
      <c r="R130" s="121"/>
      <c r="S130" s="121"/>
      <c r="T130" s="121"/>
      <c r="U130" s="121"/>
      <c r="V130" s="121"/>
      <c r="W130" s="121"/>
      <c r="X130" s="121"/>
      <c r="Y130" s="121"/>
      <c r="Z130" s="98"/>
    </row>
    <row r="131" spans="1:26" ht="15.75" hidden="1" customHeight="1" x14ac:dyDescent="0.15">
      <c r="A131" s="74"/>
      <c r="B131" s="74"/>
      <c r="C131" s="98"/>
      <c r="D131" s="98"/>
      <c r="E131" s="98"/>
      <c r="F131" s="98"/>
      <c r="G131" s="98"/>
      <c r="H131" s="98"/>
      <c r="I131" s="121"/>
      <c r="J131" s="121"/>
      <c r="K131" s="121"/>
      <c r="L131" s="121"/>
      <c r="M131" s="121"/>
      <c r="N131" s="121"/>
      <c r="O131" s="121"/>
      <c r="P131" s="121"/>
      <c r="Q131" s="142"/>
      <c r="R131" s="121"/>
      <c r="S131" s="121"/>
      <c r="T131" s="121"/>
      <c r="U131" s="121"/>
      <c r="V131" s="121"/>
      <c r="W131" s="121"/>
      <c r="X131" s="121"/>
      <c r="Y131" s="121"/>
      <c r="Z131" s="98"/>
    </row>
    <row r="132" spans="1:26" ht="15.75" hidden="1" customHeight="1" x14ac:dyDescent="0.15">
      <c r="A132" s="74"/>
      <c r="B132" s="74"/>
      <c r="C132" s="98"/>
      <c r="D132" s="98"/>
      <c r="E132" s="98"/>
      <c r="F132" s="98"/>
      <c r="G132" s="98"/>
      <c r="H132" s="98"/>
      <c r="I132" s="121"/>
      <c r="J132" s="121"/>
      <c r="K132" s="121"/>
      <c r="L132" s="121"/>
      <c r="M132" s="121"/>
      <c r="N132" s="121"/>
      <c r="O132" s="121"/>
      <c r="P132" s="121"/>
      <c r="Q132" s="142"/>
      <c r="R132" s="121"/>
      <c r="S132" s="121"/>
      <c r="T132" s="121"/>
      <c r="U132" s="121"/>
      <c r="V132" s="121"/>
      <c r="W132" s="121"/>
      <c r="X132" s="121"/>
      <c r="Y132" s="121"/>
      <c r="Z132" s="98"/>
    </row>
    <row r="133" spans="1:26" ht="15.75" hidden="1" customHeight="1" x14ac:dyDescent="0.15">
      <c r="A133" s="74"/>
      <c r="B133" s="74"/>
      <c r="C133" s="98"/>
      <c r="D133" s="98"/>
      <c r="E133" s="98"/>
      <c r="F133" s="98"/>
      <c r="G133" s="98"/>
      <c r="H133" s="98"/>
      <c r="I133" s="121"/>
      <c r="J133" s="121"/>
      <c r="K133" s="121"/>
      <c r="L133" s="121"/>
      <c r="M133" s="121"/>
      <c r="N133" s="121"/>
      <c r="O133" s="121"/>
      <c r="P133" s="121"/>
      <c r="Q133" s="142"/>
      <c r="R133" s="121"/>
      <c r="S133" s="121"/>
      <c r="T133" s="121"/>
      <c r="U133" s="121"/>
      <c r="V133" s="121"/>
      <c r="W133" s="121"/>
      <c r="X133" s="121"/>
      <c r="Y133" s="121"/>
      <c r="Z133" s="98"/>
    </row>
    <row r="134" spans="1:26" ht="15.75" hidden="1" customHeight="1" x14ac:dyDescent="0.15">
      <c r="A134" s="74"/>
      <c r="B134" s="74"/>
      <c r="C134" s="98"/>
      <c r="D134" s="98"/>
      <c r="E134" s="98"/>
      <c r="F134" s="98"/>
      <c r="G134" s="98"/>
      <c r="H134" s="98"/>
      <c r="I134" s="121"/>
      <c r="J134" s="121"/>
      <c r="K134" s="121"/>
      <c r="L134" s="121"/>
      <c r="M134" s="121"/>
      <c r="N134" s="121"/>
      <c r="O134" s="121"/>
      <c r="P134" s="121"/>
      <c r="Q134" s="142"/>
      <c r="R134" s="121"/>
      <c r="S134" s="121"/>
      <c r="T134" s="121"/>
      <c r="U134" s="121"/>
      <c r="V134" s="121"/>
      <c r="W134" s="121"/>
      <c r="X134" s="121"/>
      <c r="Y134" s="121"/>
      <c r="Z134" s="98"/>
    </row>
    <row r="135" spans="1:26" ht="15.75" hidden="1" customHeight="1" x14ac:dyDescent="0.15">
      <c r="A135" s="74"/>
      <c r="B135" s="74"/>
      <c r="C135" s="98"/>
      <c r="D135" s="98"/>
      <c r="E135" s="98"/>
      <c r="F135" s="98"/>
      <c r="G135" s="98"/>
      <c r="H135" s="98"/>
      <c r="I135" s="121"/>
      <c r="J135" s="121"/>
      <c r="K135" s="121"/>
      <c r="L135" s="121"/>
      <c r="M135" s="121"/>
      <c r="N135" s="121"/>
      <c r="O135" s="121"/>
      <c r="P135" s="121"/>
      <c r="Q135" s="142"/>
      <c r="R135" s="121"/>
      <c r="S135" s="121"/>
      <c r="T135" s="121"/>
      <c r="U135" s="121"/>
      <c r="V135" s="121"/>
      <c r="W135" s="121"/>
      <c r="X135" s="121"/>
      <c r="Y135" s="121"/>
      <c r="Z135" s="98"/>
    </row>
    <row r="136" spans="1:26" ht="15.75" hidden="1" customHeight="1" x14ac:dyDescent="0.15">
      <c r="A136" s="74"/>
      <c r="B136" s="74"/>
      <c r="C136" s="98"/>
      <c r="D136" s="98"/>
      <c r="E136" s="98"/>
      <c r="F136" s="98"/>
      <c r="G136" s="98"/>
      <c r="H136" s="98"/>
      <c r="I136" s="121"/>
      <c r="J136" s="121"/>
      <c r="K136" s="121"/>
      <c r="L136" s="121"/>
      <c r="M136" s="121"/>
      <c r="N136" s="121"/>
      <c r="O136" s="121"/>
      <c r="P136" s="121"/>
      <c r="Q136" s="142"/>
      <c r="R136" s="121"/>
      <c r="S136" s="121"/>
      <c r="T136" s="121"/>
      <c r="U136" s="121"/>
      <c r="V136" s="121"/>
      <c r="W136" s="121"/>
      <c r="X136" s="121"/>
      <c r="Y136" s="121"/>
      <c r="Z136" s="98"/>
    </row>
    <row r="137" spans="1:26" ht="15.75" hidden="1" customHeight="1" x14ac:dyDescent="0.15">
      <c r="A137" s="74"/>
      <c r="B137" s="74"/>
      <c r="C137" s="98"/>
      <c r="D137" s="98"/>
      <c r="E137" s="98"/>
      <c r="F137" s="98"/>
      <c r="G137" s="98"/>
      <c r="H137" s="98"/>
      <c r="I137" s="121"/>
      <c r="J137" s="121"/>
      <c r="K137" s="121"/>
      <c r="L137" s="121"/>
      <c r="M137" s="121"/>
      <c r="N137" s="121"/>
      <c r="O137" s="121"/>
      <c r="P137" s="121"/>
      <c r="Q137" s="142"/>
      <c r="R137" s="121"/>
      <c r="S137" s="121"/>
      <c r="T137" s="121"/>
      <c r="U137" s="121"/>
      <c r="V137" s="121"/>
      <c r="W137" s="121"/>
      <c r="X137" s="121"/>
      <c r="Y137" s="121"/>
      <c r="Z137" s="98"/>
    </row>
    <row r="138" spans="1:26" ht="15.75" hidden="1" customHeight="1" x14ac:dyDescent="0.15">
      <c r="A138" s="74"/>
      <c r="B138" s="74"/>
      <c r="C138" s="98"/>
      <c r="D138" s="98"/>
      <c r="E138" s="98"/>
      <c r="F138" s="98"/>
      <c r="G138" s="98"/>
      <c r="H138" s="98"/>
      <c r="I138" s="121"/>
      <c r="J138" s="121"/>
      <c r="K138" s="121"/>
      <c r="L138" s="121"/>
      <c r="M138" s="121"/>
      <c r="N138" s="121"/>
      <c r="O138" s="121"/>
      <c r="P138" s="121"/>
      <c r="Q138" s="142"/>
      <c r="R138" s="121"/>
      <c r="S138" s="121"/>
      <c r="T138" s="121"/>
      <c r="U138" s="121"/>
      <c r="V138" s="121"/>
      <c r="W138" s="121"/>
      <c r="X138" s="121"/>
      <c r="Y138" s="121"/>
      <c r="Z138" s="98"/>
    </row>
    <row r="139" spans="1:26" ht="15.75" hidden="1" customHeight="1" x14ac:dyDescent="0.15">
      <c r="A139" s="74"/>
      <c r="B139" s="74"/>
      <c r="C139" s="98"/>
      <c r="D139" s="98"/>
      <c r="E139" s="98"/>
      <c r="F139" s="98"/>
      <c r="G139" s="98"/>
      <c r="H139" s="98"/>
      <c r="I139" s="121"/>
      <c r="J139" s="121"/>
      <c r="K139" s="121"/>
      <c r="L139" s="121"/>
      <c r="M139" s="121"/>
      <c r="N139" s="121"/>
      <c r="O139" s="121"/>
      <c r="P139" s="121"/>
      <c r="Q139" s="142"/>
      <c r="R139" s="121"/>
      <c r="S139" s="121"/>
      <c r="T139" s="121"/>
      <c r="U139" s="121"/>
      <c r="V139" s="121"/>
      <c r="W139" s="121"/>
      <c r="X139" s="121"/>
      <c r="Y139" s="121"/>
      <c r="Z139" s="98"/>
    </row>
    <row r="140" spans="1:26" ht="15.75" hidden="1" customHeight="1" x14ac:dyDescent="0.15">
      <c r="A140" s="74"/>
      <c r="B140" s="74"/>
      <c r="C140" s="98"/>
      <c r="D140" s="98"/>
      <c r="E140" s="98"/>
      <c r="F140" s="98"/>
      <c r="G140" s="98"/>
      <c r="H140" s="98"/>
      <c r="I140" s="121"/>
      <c r="J140" s="121"/>
      <c r="K140" s="121"/>
      <c r="L140" s="121"/>
      <c r="M140" s="121"/>
      <c r="N140" s="121"/>
      <c r="O140" s="121"/>
      <c r="P140" s="121"/>
      <c r="Q140" s="142"/>
      <c r="R140" s="121"/>
      <c r="S140" s="121"/>
      <c r="T140" s="121"/>
      <c r="U140" s="121"/>
      <c r="V140" s="121"/>
      <c r="W140" s="121"/>
      <c r="X140" s="121"/>
      <c r="Y140" s="121"/>
      <c r="Z140" s="98"/>
    </row>
    <row r="141" spans="1:26" ht="15.75" hidden="1" customHeight="1" x14ac:dyDescent="0.15">
      <c r="A141" s="74"/>
      <c r="B141" s="74"/>
      <c r="C141" s="98"/>
      <c r="D141" s="98"/>
      <c r="E141" s="98"/>
      <c r="F141" s="98"/>
      <c r="G141" s="98"/>
      <c r="H141" s="98"/>
      <c r="I141" s="121"/>
      <c r="J141" s="121"/>
      <c r="K141" s="121"/>
      <c r="L141" s="121"/>
      <c r="M141" s="121"/>
      <c r="N141" s="121"/>
      <c r="O141" s="121"/>
      <c r="P141" s="121"/>
      <c r="Q141" s="142"/>
      <c r="R141" s="121"/>
      <c r="S141" s="121"/>
      <c r="T141" s="121"/>
      <c r="U141" s="121"/>
      <c r="V141" s="121"/>
      <c r="W141" s="121"/>
      <c r="X141" s="121"/>
      <c r="Y141" s="121"/>
      <c r="Z141" s="98"/>
    </row>
    <row r="142" spans="1:26" ht="15.75" hidden="1" customHeight="1" x14ac:dyDescent="0.15">
      <c r="A142" s="74"/>
      <c r="B142" s="74"/>
      <c r="C142" s="98"/>
      <c r="D142" s="98"/>
      <c r="E142" s="98"/>
      <c r="F142" s="98"/>
      <c r="G142" s="98"/>
      <c r="H142" s="98"/>
      <c r="I142" s="121"/>
      <c r="J142" s="121"/>
      <c r="K142" s="121"/>
      <c r="L142" s="121"/>
      <c r="M142" s="121"/>
      <c r="N142" s="121"/>
      <c r="O142" s="121"/>
      <c r="P142" s="121"/>
      <c r="Q142" s="142"/>
      <c r="R142" s="121"/>
      <c r="S142" s="121"/>
      <c r="T142" s="121"/>
      <c r="U142" s="121"/>
      <c r="V142" s="121"/>
      <c r="W142" s="121"/>
      <c r="X142" s="121"/>
      <c r="Y142" s="121"/>
      <c r="Z142" s="98"/>
    </row>
    <row r="143" spans="1:26" ht="15.75" hidden="1" customHeight="1" x14ac:dyDescent="0.15">
      <c r="A143" s="74"/>
      <c r="B143" s="74"/>
      <c r="C143" s="98"/>
      <c r="D143" s="98"/>
      <c r="E143" s="98"/>
      <c r="F143" s="98"/>
      <c r="G143" s="98"/>
      <c r="H143" s="98"/>
      <c r="I143" s="121"/>
      <c r="J143" s="121"/>
      <c r="K143" s="121"/>
      <c r="L143" s="121"/>
      <c r="M143" s="121"/>
      <c r="N143" s="121"/>
      <c r="O143" s="121"/>
      <c r="P143" s="121"/>
      <c r="Q143" s="142"/>
      <c r="R143" s="121"/>
      <c r="S143" s="121"/>
      <c r="T143" s="121"/>
      <c r="U143" s="121"/>
      <c r="V143" s="121"/>
      <c r="W143" s="121"/>
      <c r="X143" s="121"/>
      <c r="Y143" s="121"/>
      <c r="Z143" s="98"/>
    </row>
    <row r="144" spans="1:26" ht="15.75" hidden="1" customHeight="1" x14ac:dyDescent="0.15">
      <c r="A144" s="74"/>
      <c r="B144" s="74"/>
      <c r="C144" s="98"/>
      <c r="D144" s="98"/>
      <c r="E144" s="98"/>
      <c r="F144" s="98"/>
      <c r="G144" s="98"/>
      <c r="H144" s="98"/>
      <c r="I144" s="121"/>
      <c r="J144" s="121"/>
      <c r="K144" s="121"/>
      <c r="L144" s="121"/>
      <c r="M144" s="121"/>
      <c r="N144" s="121"/>
      <c r="O144" s="121"/>
      <c r="P144" s="121"/>
      <c r="Q144" s="142"/>
      <c r="R144" s="121"/>
      <c r="S144" s="121"/>
      <c r="T144" s="121"/>
      <c r="U144" s="121"/>
      <c r="V144" s="121"/>
      <c r="W144" s="121"/>
      <c r="X144" s="121"/>
      <c r="Y144" s="121"/>
      <c r="Z144" s="98"/>
    </row>
    <row r="145" spans="1:26" ht="15.75" hidden="1" customHeight="1" x14ac:dyDescent="0.15">
      <c r="A145" s="74"/>
      <c r="B145" s="74"/>
      <c r="C145" s="98"/>
      <c r="D145" s="98"/>
      <c r="E145" s="98"/>
      <c r="F145" s="98"/>
      <c r="G145" s="98"/>
      <c r="H145" s="98"/>
      <c r="I145" s="121"/>
      <c r="J145" s="121"/>
      <c r="K145" s="121"/>
      <c r="L145" s="121"/>
      <c r="M145" s="121"/>
      <c r="N145" s="121"/>
      <c r="O145" s="121"/>
      <c r="P145" s="121"/>
      <c r="Q145" s="142"/>
      <c r="R145" s="121"/>
      <c r="S145" s="121"/>
      <c r="T145" s="121"/>
      <c r="U145" s="121"/>
      <c r="V145" s="121"/>
      <c r="W145" s="121"/>
      <c r="X145" s="121"/>
      <c r="Y145" s="121"/>
      <c r="Z145" s="98"/>
    </row>
    <row r="146" spans="1:26" ht="15.75" hidden="1" customHeight="1" x14ac:dyDescent="0.15">
      <c r="A146" s="74"/>
      <c r="B146" s="74"/>
      <c r="C146" s="98"/>
      <c r="D146" s="98"/>
      <c r="E146" s="98"/>
      <c r="F146" s="98"/>
      <c r="G146" s="98"/>
      <c r="H146" s="98"/>
      <c r="I146" s="121"/>
      <c r="J146" s="121"/>
      <c r="K146" s="121"/>
      <c r="L146" s="121"/>
      <c r="M146" s="121"/>
      <c r="N146" s="121"/>
      <c r="O146" s="121"/>
      <c r="P146" s="121"/>
      <c r="Q146" s="142"/>
      <c r="R146" s="121"/>
      <c r="S146" s="121"/>
      <c r="T146" s="121"/>
      <c r="U146" s="121"/>
      <c r="V146" s="121"/>
      <c r="W146" s="121"/>
      <c r="X146" s="121"/>
      <c r="Y146" s="121"/>
      <c r="Z146" s="98"/>
    </row>
    <row r="147" spans="1:26" ht="15.75" hidden="1" customHeight="1" x14ac:dyDescent="0.15">
      <c r="A147" s="74"/>
      <c r="B147" s="74"/>
      <c r="C147" s="98"/>
      <c r="D147" s="98"/>
      <c r="E147" s="98"/>
      <c r="F147" s="98"/>
      <c r="G147" s="98"/>
      <c r="H147" s="98"/>
      <c r="I147" s="121"/>
      <c r="J147" s="121"/>
      <c r="K147" s="121"/>
      <c r="L147" s="121"/>
      <c r="M147" s="121"/>
      <c r="N147" s="121"/>
      <c r="O147" s="121"/>
      <c r="P147" s="121"/>
      <c r="Q147" s="142"/>
      <c r="R147" s="121"/>
      <c r="S147" s="121"/>
      <c r="T147" s="121"/>
      <c r="U147" s="121"/>
      <c r="V147" s="121"/>
      <c r="W147" s="121"/>
      <c r="X147" s="121"/>
      <c r="Y147" s="121"/>
      <c r="Z147" s="98"/>
    </row>
    <row r="148" spans="1:26" ht="15.75" hidden="1" customHeight="1" x14ac:dyDescent="0.15">
      <c r="A148" s="74"/>
      <c r="B148" s="74"/>
      <c r="C148" s="98"/>
      <c r="D148" s="98"/>
      <c r="E148" s="98"/>
      <c r="F148" s="98"/>
      <c r="G148" s="98"/>
      <c r="H148" s="98"/>
      <c r="I148" s="121"/>
      <c r="J148" s="121"/>
      <c r="K148" s="121"/>
      <c r="L148" s="121"/>
      <c r="M148" s="121"/>
      <c r="N148" s="121"/>
      <c r="O148" s="121"/>
      <c r="P148" s="121"/>
      <c r="Q148" s="142"/>
      <c r="R148" s="121"/>
      <c r="S148" s="121"/>
      <c r="T148" s="121"/>
      <c r="U148" s="121"/>
      <c r="V148" s="121"/>
      <c r="W148" s="121"/>
      <c r="X148" s="121"/>
      <c r="Y148" s="121"/>
      <c r="Z148" s="98"/>
    </row>
    <row r="149" spans="1:26" ht="20.100000000000001" customHeight="1" x14ac:dyDescent="0.15">
      <c r="A149" s="74"/>
      <c r="B149" s="74"/>
      <c r="C149" s="98"/>
      <c r="D149" s="98"/>
      <c r="E149" s="98"/>
      <c r="F149" s="98"/>
      <c r="G149" s="98"/>
      <c r="H149" s="98"/>
      <c r="I149" s="121"/>
      <c r="J149" s="98"/>
      <c r="K149" s="98"/>
      <c r="L149" s="98"/>
      <c r="M149" s="98"/>
      <c r="N149" s="98"/>
      <c r="O149" s="98"/>
      <c r="P149" s="98"/>
      <c r="Q149" s="143"/>
      <c r="R149" s="98"/>
      <c r="S149" s="98"/>
      <c r="T149" s="98"/>
      <c r="U149" s="98"/>
      <c r="V149" s="98"/>
      <c r="W149" s="98"/>
      <c r="X149" s="98"/>
      <c r="Y149" s="98"/>
      <c r="Z149" s="98"/>
    </row>
    <row r="150" spans="1:26" ht="20.100000000000001" customHeight="1" x14ac:dyDescent="0.15">
      <c r="A150" s="74"/>
      <c r="B150" s="74"/>
      <c r="C150" s="85" t="s">
        <v>86</v>
      </c>
      <c r="D150" s="86"/>
      <c r="E150" s="86"/>
      <c r="F150" s="86"/>
      <c r="G150" s="86"/>
      <c r="H150" s="87"/>
      <c r="I150" s="122"/>
      <c r="K150" s="122"/>
    </row>
    <row r="151" spans="1:26" ht="20.100000000000001" customHeight="1" x14ac:dyDescent="0.15">
      <c r="A151" s="74"/>
      <c r="B151" s="74"/>
      <c r="C151" s="88"/>
      <c r="D151" s="89"/>
      <c r="E151" s="89"/>
      <c r="F151" s="89"/>
      <c r="G151" s="89"/>
      <c r="H151" s="89"/>
      <c r="I151" s="90"/>
      <c r="J151" s="90"/>
      <c r="K151" s="90"/>
      <c r="L151" s="90"/>
      <c r="M151" s="90"/>
      <c r="N151" s="90"/>
      <c r="O151" s="90"/>
      <c r="P151" s="90"/>
      <c r="Q151" s="90"/>
      <c r="R151" s="90"/>
      <c r="S151" s="90"/>
      <c r="T151" s="90"/>
      <c r="U151" s="90"/>
      <c r="V151" s="90"/>
      <c r="W151" s="90"/>
      <c r="X151" s="90"/>
      <c r="Y151" s="90"/>
      <c r="Z151" s="91"/>
    </row>
    <row r="152" spans="1:26" ht="20.100000000000001" customHeight="1" x14ac:dyDescent="0.15">
      <c r="A152" s="74"/>
      <c r="B152" s="74"/>
      <c r="C152" s="88"/>
      <c r="D152" s="144" t="s">
        <v>66</v>
      </c>
      <c r="E152" s="123"/>
      <c r="F152" s="123"/>
      <c r="G152" s="123"/>
      <c r="H152" s="123"/>
      <c r="I152" s="123"/>
      <c r="J152" s="123"/>
      <c r="K152" s="123"/>
      <c r="L152" s="123"/>
      <c r="M152" s="123"/>
      <c r="N152" s="123"/>
      <c r="O152" s="123"/>
      <c r="P152" s="123"/>
      <c r="Q152" s="123"/>
      <c r="R152" s="123"/>
      <c r="S152" s="123"/>
      <c r="T152" s="123"/>
      <c r="U152" s="123"/>
      <c r="V152" s="123"/>
      <c r="W152" s="123"/>
      <c r="X152" s="99"/>
      <c r="Y152" s="98"/>
      <c r="Z152" s="97"/>
    </row>
    <row r="153" spans="1:26" ht="20.100000000000001" customHeight="1" x14ac:dyDescent="0.15">
      <c r="A153" s="74">
        <f>IFERROR(IF(AND($I153&lt;&gt;"しない", $I153&lt;&gt;"する"),1001,0),3)</f>
        <v>0</v>
      </c>
      <c r="B153" s="74"/>
      <c r="C153" s="92"/>
      <c r="D153" s="93">
        <v>1</v>
      </c>
      <c r="E153" s="98" t="s">
        <v>67</v>
      </c>
      <c r="F153" s="98"/>
      <c r="G153" s="98"/>
      <c r="H153" s="98"/>
      <c r="I153" s="31" t="s">
        <v>70</v>
      </c>
      <c r="J153" s="32"/>
      <c r="K153" s="32"/>
      <c r="L153" s="32"/>
      <c r="M153" s="32"/>
      <c r="N153" s="98"/>
      <c r="O153" s="98"/>
      <c r="P153" s="98"/>
      <c r="Q153" s="98"/>
      <c r="R153" s="98"/>
      <c r="S153" s="98"/>
      <c r="T153" s="98"/>
      <c r="U153" s="98"/>
      <c r="Z153" s="114"/>
    </row>
    <row r="154" spans="1:26" ht="20.100000000000001" customHeight="1" x14ac:dyDescent="0.15">
      <c r="A154" s="74"/>
      <c r="B154" s="74"/>
      <c r="C154" s="101"/>
      <c r="D154" s="98"/>
      <c r="E154" s="98"/>
      <c r="F154" s="98"/>
      <c r="G154" s="98"/>
      <c r="H154" s="98"/>
      <c r="I154" s="145"/>
      <c r="J154" s="100" t="s">
        <v>68</v>
      </c>
      <c r="K154" s="100"/>
      <c r="L154" s="100"/>
      <c r="M154" s="100"/>
      <c r="N154" s="100"/>
      <c r="O154" s="100"/>
      <c r="P154" s="100"/>
      <c r="Q154" s="100"/>
      <c r="R154" s="100"/>
      <c r="S154" s="100"/>
      <c r="T154" s="100"/>
      <c r="U154" s="98"/>
      <c r="Z154" s="114"/>
    </row>
    <row r="155" spans="1:26" ht="20.100000000000001" customHeight="1" x14ac:dyDescent="0.15">
      <c r="A155" s="74">
        <f>IFERROR(IF(AND($I153="する",OR(TRIM($I155)="", NOT(OR(IFERROR(SEARCH(" ",$I155),0)&gt;0, IFERROR(SEARCH("　",$I155),0)&gt;0)))),1001,0),3)</f>
        <v>0</v>
      </c>
      <c r="B155" s="74"/>
      <c r="C155" s="92"/>
      <c r="D155" s="93">
        <v>2</v>
      </c>
      <c r="E155" s="69" t="s">
        <v>97</v>
      </c>
      <c r="I155" s="31"/>
      <c r="J155" s="31"/>
      <c r="K155" s="31"/>
      <c r="L155" s="31"/>
      <c r="M155" s="31"/>
      <c r="N155" s="31"/>
      <c r="O155" s="31"/>
      <c r="P155" s="31"/>
      <c r="Q155" s="31"/>
      <c r="R155" s="31"/>
      <c r="S155" s="31"/>
      <c r="T155" s="31"/>
      <c r="U155" s="31"/>
      <c r="V155" s="31"/>
      <c r="W155" s="31"/>
      <c r="X155" s="31"/>
      <c r="Y155" s="31"/>
      <c r="Z155" s="97"/>
    </row>
    <row r="156" spans="1:26" ht="20.100000000000001" customHeight="1" x14ac:dyDescent="0.15">
      <c r="A156" s="74"/>
      <c r="B156" s="74"/>
      <c r="C156" s="92"/>
      <c r="D156" s="93"/>
      <c r="E156" s="98"/>
      <c r="F156" s="98"/>
      <c r="G156" s="98"/>
      <c r="H156" s="98"/>
      <c r="I156" s="104"/>
      <c r="J156" s="100" t="s">
        <v>89</v>
      </c>
      <c r="K156" s="100"/>
      <c r="L156" s="100"/>
      <c r="M156" s="100"/>
      <c r="N156" s="100"/>
      <c r="O156" s="100"/>
      <c r="P156" s="100"/>
      <c r="Q156" s="100"/>
      <c r="R156" s="100"/>
      <c r="S156" s="100"/>
      <c r="T156" s="100"/>
      <c r="U156" s="100"/>
      <c r="V156" s="100"/>
      <c r="W156" s="100"/>
      <c r="X156" s="100"/>
      <c r="Y156" s="100"/>
      <c r="Z156" s="97"/>
    </row>
    <row r="157" spans="1:26" ht="20.100000000000001" customHeight="1" x14ac:dyDescent="0.15">
      <c r="A157" s="74">
        <f>IFERROR(IF(AND($I153="する",OR(TRIM($I157)="", NOT(OR(IFERROR(SEARCH(" ",$I157),0)&gt;0, IFERROR(SEARCH("　",$I157),0)&gt;0)))),1001,0),3)</f>
        <v>0</v>
      </c>
      <c r="B157" s="74"/>
      <c r="C157" s="92"/>
      <c r="D157" s="93">
        <v>3</v>
      </c>
      <c r="E157" s="69" t="s">
        <v>98</v>
      </c>
      <c r="I157" s="31"/>
      <c r="J157" s="31"/>
      <c r="K157" s="31"/>
      <c r="L157" s="31"/>
      <c r="M157" s="31"/>
      <c r="N157" s="31"/>
      <c r="O157" s="31"/>
      <c r="P157" s="31"/>
      <c r="Q157" s="31"/>
      <c r="R157" s="31"/>
      <c r="S157" s="31"/>
      <c r="T157" s="31"/>
      <c r="U157" s="31"/>
      <c r="V157" s="31"/>
      <c r="W157" s="31"/>
      <c r="X157" s="31"/>
      <c r="Y157" s="31"/>
      <c r="Z157" s="97"/>
    </row>
    <row r="158" spans="1:26" ht="20.100000000000001" customHeight="1" x14ac:dyDescent="0.15">
      <c r="A158" s="74"/>
      <c r="B158" s="74"/>
      <c r="C158" s="101"/>
      <c r="D158" s="98"/>
      <c r="E158" s="98"/>
      <c r="F158" s="98"/>
      <c r="G158" s="98"/>
      <c r="H158" s="98"/>
      <c r="I158" s="104"/>
      <c r="J158" s="100" t="s">
        <v>5</v>
      </c>
      <c r="K158" s="100"/>
      <c r="L158" s="100"/>
      <c r="M158" s="100"/>
      <c r="N158" s="100"/>
      <c r="O158" s="100"/>
      <c r="P158" s="100"/>
      <c r="Q158" s="100"/>
      <c r="R158" s="100"/>
      <c r="S158" s="100"/>
      <c r="T158" s="100"/>
      <c r="U158" s="100"/>
      <c r="V158" s="100"/>
      <c r="W158" s="100"/>
      <c r="X158" s="100"/>
      <c r="Y158" s="100"/>
      <c r="Z158" s="97"/>
    </row>
    <row r="159" spans="1:26" ht="20.100000000000001" customHeight="1" x14ac:dyDescent="0.15">
      <c r="A159" s="74">
        <f>IFERROR(IF(AND($I153="する",OR(TRIM($I159)="", LEN($I159)&lt;&gt;8, NOT(ISNUMBER(VALUE($I159))), IFERROR(SEARCH("-", $I159),0)&gt;0)),1001,0),3)</f>
        <v>0</v>
      </c>
      <c r="B159" s="74"/>
      <c r="C159" s="92"/>
      <c r="D159" s="93">
        <v>4</v>
      </c>
      <c r="E159" s="69" t="s">
        <v>71</v>
      </c>
      <c r="I159" s="31"/>
      <c r="J159" s="31"/>
      <c r="K159" s="31"/>
      <c r="L159" s="31"/>
      <c r="M159" s="31"/>
      <c r="N159" s="98"/>
      <c r="O159" s="98"/>
      <c r="P159" s="98"/>
      <c r="Q159" s="98"/>
      <c r="R159" s="98"/>
      <c r="S159" s="98"/>
      <c r="T159" s="98"/>
      <c r="U159" s="98"/>
      <c r="V159" s="98"/>
      <c r="W159" s="98"/>
      <c r="X159" s="98"/>
      <c r="Y159" s="98"/>
      <c r="Z159" s="97"/>
    </row>
    <row r="160" spans="1:26" ht="20.100000000000001" customHeight="1" x14ac:dyDescent="0.15">
      <c r="A160" s="74"/>
      <c r="B160" s="74"/>
      <c r="C160" s="101"/>
      <c r="D160" s="98"/>
      <c r="E160" s="98"/>
      <c r="F160" s="98"/>
      <c r="G160" s="98"/>
      <c r="H160" s="98"/>
      <c r="I160" s="95"/>
      <c r="J160" s="100" t="s">
        <v>102</v>
      </c>
      <c r="K160" s="99"/>
      <c r="L160" s="99"/>
      <c r="M160" s="99"/>
      <c r="N160" s="99"/>
      <c r="O160" s="99"/>
      <c r="P160" s="99"/>
      <c r="Q160" s="99"/>
      <c r="R160" s="99"/>
      <c r="S160" s="99"/>
      <c r="T160" s="99"/>
      <c r="U160" s="99"/>
      <c r="V160" s="99"/>
      <c r="W160" s="99"/>
      <c r="X160" s="99"/>
      <c r="Y160" s="99"/>
      <c r="Z160" s="97"/>
    </row>
    <row r="161" spans="1:27" ht="20.100000000000001" customHeight="1" x14ac:dyDescent="0.15">
      <c r="A161" s="74">
        <f>IFERROR(IF(AND($I153="する",TRIM($I161)=""),1001,0),3)</f>
        <v>0</v>
      </c>
      <c r="B161" s="74"/>
      <c r="C161" s="92"/>
      <c r="D161" s="93">
        <v>5</v>
      </c>
      <c r="E161" s="69" t="s">
        <v>0</v>
      </c>
      <c r="I161" s="33"/>
      <c r="J161" s="34"/>
      <c r="K161" s="34"/>
      <c r="L161" s="34"/>
      <c r="M161" s="34"/>
      <c r="N161" s="98"/>
      <c r="O161" s="98"/>
      <c r="P161" s="98"/>
      <c r="Q161" s="98"/>
      <c r="R161" s="98"/>
      <c r="S161" s="98"/>
      <c r="T161" s="98"/>
      <c r="U161" s="98"/>
      <c r="V161" s="98"/>
      <c r="W161" s="98"/>
      <c r="X161" s="98"/>
      <c r="Y161" s="98"/>
      <c r="Z161" s="97"/>
    </row>
    <row r="162" spans="1:27" ht="20.100000000000001" customHeight="1" x14ac:dyDescent="0.15">
      <c r="A162" s="74"/>
      <c r="B162" s="74"/>
      <c r="C162" s="92"/>
      <c r="D162" s="93"/>
      <c r="E162" s="98"/>
      <c r="F162" s="98"/>
      <c r="G162" s="98"/>
      <c r="H162" s="98"/>
      <c r="I162" s="95"/>
      <c r="J162" s="100" t="s">
        <v>109</v>
      </c>
      <c r="K162" s="99"/>
      <c r="L162" s="99"/>
      <c r="M162" s="99"/>
      <c r="N162" s="99"/>
      <c r="O162" s="99"/>
      <c r="P162" s="99"/>
      <c r="Q162" s="99"/>
      <c r="R162" s="99"/>
      <c r="S162" s="99"/>
      <c r="T162" s="99"/>
      <c r="U162" s="99"/>
      <c r="V162" s="99"/>
      <c r="W162" s="99"/>
      <c r="X162" s="99"/>
      <c r="Y162" s="99"/>
      <c r="Z162" s="97"/>
    </row>
    <row r="163" spans="1:27" ht="20.100000000000001" customHeight="1" x14ac:dyDescent="0.15">
      <c r="A163" s="74">
        <f>IFERROR(IF(AND($I153="する",AND($I163&lt;&gt;"", OR(ISERROR(FIND("@"&amp;LEFT($I163,3)&amp;"@", 都道府県3))=FALSE, ISERROR(FIND("@"&amp;LEFT($I163,4)&amp;"@",都道府県4))=FALSE))=FALSE),1001,0),3)</f>
        <v>0</v>
      </c>
      <c r="B163" s="74"/>
      <c r="C163" s="92"/>
      <c r="D163" s="93">
        <v>6</v>
      </c>
      <c r="E163" s="69" t="s">
        <v>78</v>
      </c>
      <c r="I163" s="40"/>
      <c r="J163" s="40"/>
      <c r="K163" s="40"/>
      <c r="L163" s="40"/>
      <c r="M163" s="40"/>
      <c r="N163" s="40"/>
      <c r="O163" s="40"/>
      <c r="P163" s="40"/>
      <c r="Q163" s="41"/>
      <c r="R163" s="40"/>
      <c r="S163" s="40"/>
      <c r="T163" s="40"/>
      <c r="U163" s="40"/>
      <c r="V163" s="40"/>
      <c r="W163" s="40"/>
      <c r="X163" s="40"/>
      <c r="Y163" s="40"/>
      <c r="Z163" s="97"/>
    </row>
    <row r="164" spans="1:27" ht="20.100000000000001" customHeight="1" x14ac:dyDescent="0.15">
      <c r="A164" s="74"/>
      <c r="B164" s="74"/>
      <c r="C164" s="92"/>
      <c r="D164" s="93"/>
      <c r="E164" s="98"/>
      <c r="F164" s="98"/>
      <c r="G164" s="98"/>
      <c r="H164" s="98"/>
      <c r="I164" s="95"/>
      <c r="J164" s="100" t="s">
        <v>7</v>
      </c>
      <c r="K164" s="99"/>
      <c r="L164" s="99"/>
      <c r="M164" s="99"/>
      <c r="N164" s="99"/>
      <c r="O164" s="99"/>
      <c r="P164" s="99"/>
      <c r="Q164" s="99"/>
      <c r="R164" s="99"/>
      <c r="S164" s="99"/>
      <c r="T164" s="99"/>
      <c r="U164" s="99"/>
      <c r="V164" s="99"/>
      <c r="W164" s="99"/>
      <c r="X164" s="99"/>
      <c r="Y164" s="99"/>
      <c r="Z164" s="97"/>
    </row>
    <row r="165" spans="1:27" ht="20.100000000000001" customHeight="1" x14ac:dyDescent="0.15">
      <c r="A165" s="74">
        <f>IFERROR(IF(AND($I153="する",NOT(AND(TRIM($I165)&lt;&gt;"",ISNUMBER(VALUE(SUBSTITUTE($I165,"-",""))),IFERROR(SEARCH("-",$I165),0)&gt;0))),1001,0),3)</f>
        <v>0</v>
      </c>
      <c r="B165" s="74"/>
      <c r="C165" s="92"/>
      <c r="D165" s="93">
        <v>7</v>
      </c>
      <c r="E165" s="69" t="s">
        <v>3</v>
      </c>
      <c r="I165" s="31"/>
      <c r="J165" s="31"/>
      <c r="K165" s="31"/>
      <c r="L165" s="31"/>
      <c r="M165" s="31"/>
      <c r="Y165" s="99"/>
      <c r="Z165" s="97"/>
    </row>
    <row r="166" spans="1:27" ht="20.100000000000001" customHeight="1" x14ac:dyDescent="0.15">
      <c r="A166" s="74"/>
      <c r="B166" s="74"/>
      <c r="C166" s="101"/>
      <c r="D166" s="98"/>
      <c r="E166" s="98"/>
      <c r="F166" s="98"/>
      <c r="G166" s="98"/>
      <c r="H166" s="98"/>
      <c r="I166" s="95"/>
      <c r="J166" s="100" t="s">
        <v>90</v>
      </c>
      <c r="K166" s="99"/>
      <c r="L166" s="99"/>
      <c r="M166" s="99"/>
      <c r="N166" s="99"/>
      <c r="O166" s="99"/>
      <c r="P166" s="99"/>
      <c r="Q166" s="99"/>
      <c r="R166" s="99"/>
      <c r="S166" s="99"/>
      <c r="T166" s="99"/>
      <c r="U166" s="99"/>
      <c r="V166" s="99"/>
      <c r="W166" s="99"/>
      <c r="X166" s="99"/>
      <c r="Y166" s="99"/>
      <c r="Z166" s="97"/>
    </row>
    <row r="167" spans="1:27" ht="20.100000000000001" customHeight="1" x14ac:dyDescent="0.15">
      <c r="A167" s="74">
        <f>IFERROR(IF(AND($I153="する",AND(TRIM($I167)&lt;&gt;"",NOT(AND(ISNUMBER(VALUE(SUBSTITUTE($I167,"-",""))),IFERROR(SEARCH("-",$I167),0)&gt;0)))),1001,0),3)</f>
        <v>0</v>
      </c>
      <c r="B167" s="74"/>
      <c r="C167" s="92"/>
      <c r="D167" s="93">
        <v>8</v>
      </c>
      <c r="E167" s="69" t="s">
        <v>4</v>
      </c>
      <c r="I167" s="31"/>
      <c r="J167" s="31"/>
      <c r="K167" s="31"/>
      <c r="L167" s="31"/>
      <c r="M167" s="31"/>
      <c r="N167" s="99"/>
      <c r="O167" s="99"/>
      <c r="P167" s="99"/>
      <c r="Q167" s="99"/>
      <c r="R167" s="99"/>
      <c r="S167" s="99"/>
      <c r="T167" s="99"/>
      <c r="U167" s="99"/>
      <c r="V167" s="99"/>
      <c r="W167" s="99"/>
      <c r="X167" s="99"/>
      <c r="Y167" s="99"/>
      <c r="Z167" s="97"/>
    </row>
    <row r="168" spans="1:27" ht="20.100000000000001" customHeight="1" x14ac:dyDescent="0.15">
      <c r="A168" s="74"/>
      <c r="B168" s="74"/>
      <c r="C168" s="101"/>
      <c r="D168" s="98"/>
      <c r="E168" s="98"/>
      <c r="F168" s="98"/>
      <c r="G168" s="98"/>
      <c r="H168" s="98"/>
      <c r="I168" s="95"/>
      <c r="J168" s="100" t="s">
        <v>90</v>
      </c>
      <c r="K168" s="99"/>
      <c r="L168" s="99"/>
      <c r="M168" s="99"/>
      <c r="N168" s="99"/>
      <c r="O168" s="99"/>
      <c r="P168" s="99"/>
      <c r="Q168" s="99"/>
      <c r="R168" s="99"/>
      <c r="S168" s="99"/>
      <c r="T168" s="99"/>
      <c r="U168" s="99"/>
      <c r="V168" s="99"/>
      <c r="W168" s="99"/>
      <c r="X168" s="99"/>
      <c r="Y168" s="99"/>
      <c r="Z168" s="97"/>
    </row>
    <row r="169" spans="1:27" ht="20.100000000000001" customHeight="1" x14ac:dyDescent="0.15">
      <c r="A169" s="74">
        <f>IFERROR(IF(AND($I153="する",AND(TRIM($I169)&lt;&gt;"", NOT(IFERROR(SEARCH("@",$I169),0)&gt;0))),1001,0),3)</f>
        <v>0</v>
      </c>
      <c r="B169" s="74"/>
      <c r="C169" s="92"/>
      <c r="D169" s="93">
        <v>9</v>
      </c>
      <c r="E169" s="69" t="s">
        <v>79</v>
      </c>
      <c r="I169" s="31"/>
      <c r="J169" s="31"/>
      <c r="K169" s="31"/>
      <c r="L169" s="31"/>
      <c r="M169" s="31"/>
      <c r="N169" s="31"/>
      <c r="O169" s="31"/>
      <c r="P169" s="31"/>
      <c r="Q169" s="39"/>
      <c r="R169" s="31"/>
      <c r="S169" s="31"/>
      <c r="T169" s="31"/>
      <c r="U169" s="31"/>
      <c r="V169" s="31"/>
      <c r="W169" s="31"/>
      <c r="X169" s="31"/>
      <c r="Y169" s="31"/>
      <c r="Z169" s="97"/>
    </row>
    <row r="170" spans="1:27" ht="20.100000000000001" customHeight="1" x14ac:dyDescent="0.15">
      <c r="A170" s="74"/>
      <c r="B170" s="74"/>
      <c r="C170" s="101"/>
      <c r="D170" s="98"/>
      <c r="E170" s="98"/>
      <c r="F170" s="98"/>
      <c r="G170" s="98"/>
      <c r="H170" s="98"/>
      <c r="I170" s="95"/>
      <c r="J170" s="106" t="s">
        <v>107</v>
      </c>
      <c r="K170" s="126"/>
      <c r="L170" s="99"/>
      <c r="M170" s="99"/>
      <c r="N170" s="99"/>
      <c r="O170" s="99"/>
      <c r="P170" s="99"/>
      <c r="Q170" s="127"/>
      <c r="R170" s="99"/>
      <c r="S170" s="99"/>
      <c r="T170" s="99"/>
      <c r="U170" s="99"/>
      <c r="V170" s="99"/>
      <c r="W170" s="99"/>
      <c r="X170" s="99"/>
      <c r="Y170" s="99"/>
      <c r="Z170" s="97"/>
    </row>
    <row r="171" spans="1:27" ht="20.100000000000001" customHeight="1" x14ac:dyDescent="0.15">
      <c r="A171" s="74"/>
      <c r="B171" s="74"/>
      <c r="C171" s="115"/>
      <c r="D171" s="116"/>
      <c r="E171" s="116"/>
      <c r="F171" s="116"/>
      <c r="G171" s="116"/>
      <c r="H171" s="116"/>
      <c r="I171" s="117"/>
      <c r="J171" s="117"/>
      <c r="K171" s="118"/>
      <c r="L171" s="117"/>
      <c r="M171" s="117"/>
      <c r="N171" s="117"/>
      <c r="O171" s="117"/>
      <c r="P171" s="117"/>
      <c r="Q171" s="117"/>
      <c r="R171" s="117"/>
      <c r="S171" s="117"/>
      <c r="T171" s="117"/>
      <c r="U171" s="117"/>
      <c r="V171" s="117"/>
      <c r="W171" s="117"/>
      <c r="X171" s="117"/>
      <c r="Y171" s="146"/>
      <c r="Z171" s="119"/>
      <c r="AA171" s="134"/>
    </row>
    <row r="172" spans="1:27" ht="20.100000000000001" customHeight="1" x14ac:dyDescent="0.15"/>
    <row r="173" spans="1:27" ht="20.100000000000001" customHeight="1" x14ac:dyDescent="0.15">
      <c r="A173" s="74"/>
      <c r="B173" s="74"/>
      <c r="C173" s="98"/>
      <c r="D173" s="98"/>
      <c r="E173" s="98"/>
      <c r="F173" s="98"/>
      <c r="G173" s="98"/>
      <c r="H173" s="98"/>
      <c r="I173" s="147"/>
      <c r="J173" s="121"/>
      <c r="K173" s="121"/>
      <c r="L173" s="121"/>
      <c r="M173" s="121"/>
      <c r="N173" s="148"/>
      <c r="O173" s="121"/>
      <c r="P173" s="121"/>
      <c r="Q173" s="121"/>
      <c r="R173" s="148"/>
      <c r="S173" s="121"/>
      <c r="T173" s="121"/>
      <c r="U173" s="121"/>
      <c r="V173" s="121"/>
      <c r="W173" s="121"/>
      <c r="X173" s="121"/>
      <c r="Y173" s="121"/>
      <c r="Z173" s="121"/>
      <c r="AA173" s="121"/>
    </row>
    <row r="174" spans="1:27" ht="20.100000000000001" customHeight="1" x14ac:dyDescent="0.15">
      <c r="A174" s="74"/>
      <c r="B174" s="74"/>
      <c r="C174" s="85" t="s">
        <v>201</v>
      </c>
      <c r="D174" s="86"/>
      <c r="E174" s="86"/>
      <c r="F174" s="86"/>
      <c r="G174" s="86"/>
      <c r="H174" s="87"/>
      <c r="I174" s="149"/>
      <c r="J174" s="150"/>
      <c r="K174" s="150"/>
      <c r="L174" s="150"/>
      <c r="M174" s="150"/>
      <c r="N174" s="150"/>
      <c r="O174" s="150"/>
      <c r="P174" s="150"/>
      <c r="Q174" s="150"/>
      <c r="R174" s="150"/>
      <c r="S174" s="150"/>
      <c r="T174" s="150"/>
      <c r="U174" s="150"/>
      <c r="V174" s="150"/>
      <c r="W174" s="150"/>
      <c r="X174" s="150"/>
      <c r="Y174" s="150"/>
      <c r="Z174" s="150"/>
    </row>
    <row r="175" spans="1:27" ht="20.100000000000001" customHeight="1" x14ac:dyDescent="0.15">
      <c r="A175" s="74"/>
      <c r="B175" s="74"/>
      <c r="C175" s="151"/>
      <c r="D175" s="152"/>
      <c r="E175" s="152"/>
      <c r="F175" s="152"/>
      <c r="G175" s="152"/>
      <c r="H175" s="152"/>
      <c r="Z175" s="114"/>
      <c r="AA175" s="109"/>
    </row>
    <row r="176" spans="1:27" ht="20.100000000000001" customHeight="1" x14ac:dyDescent="0.15">
      <c r="A176" s="74">
        <f>IFERROR(IF($I176="",1001,0),3)</f>
        <v>1001</v>
      </c>
      <c r="B176" s="74"/>
      <c r="C176" s="92"/>
      <c r="D176" s="93">
        <v>1</v>
      </c>
      <c r="E176" s="69" t="s">
        <v>202</v>
      </c>
      <c r="I176" s="35"/>
      <c r="J176" s="36"/>
      <c r="K176" s="36"/>
      <c r="L176" s="36"/>
      <c r="M176" s="36"/>
      <c r="N176" s="98" t="s">
        <v>203</v>
      </c>
      <c r="O176" s="98"/>
      <c r="P176" s="98"/>
      <c r="Q176" s="98"/>
      <c r="R176" s="98"/>
      <c r="S176" s="98"/>
      <c r="T176" s="16"/>
      <c r="U176" s="16"/>
      <c r="V176" s="98"/>
      <c r="W176" s="98"/>
      <c r="X176" s="98"/>
      <c r="Y176" s="98"/>
      <c r="Z176" s="97"/>
    </row>
    <row r="177" spans="1:27" ht="20.100000000000001" customHeight="1" x14ac:dyDescent="0.15">
      <c r="A177" s="74"/>
      <c r="B177" s="74"/>
      <c r="C177" s="101"/>
      <c r="D177" s="98"/>
      <c r="E177" s="98"/>
      <c r="F177" s="98"/>
      <c r="G177" s="98"/>
      <c r="H177" s="98"/>
      <c r="I177" s="95"/>
      <c r="J177" s="100"/>
      <c r="K177" s="99"/>
      <c r="L177" s="99"/>
      <c r="M177" s="99"/>
      <c r="N177" s="99"/>
      <c r="O177" s="99"/>
      <c r="P177" s="99"/>
      <c r="Q177" s="99"/>
      <c r="R177" s="99"/>
      <c r="S177" s="99"/>
      <c r="T177" s="17"/>
      <c r="U177" s="17"/>
      <c r="V177" s="99"/>
      <c r="W177" s="99"/>
      <c r="X177" s="99"/>
      <c r="Y177" s="99"/>
      <c r="Z177" s="97"/>
    </row>
    <row r="178" spans="1:27" ht="20.100000000000001" customHeight="1" x14ac:dyDescent="0.15">
      <c r="A178" s="74">
        <f>IFERROR(IF($I178="",1001,0),3)</f>
        <v>1001</v>
      </c>
      <c r="B178" s="74"/>
      <c r="C178" s="92"/>
      <c r="D178" s="93">
        <v>2</v>
      </c>
      <c r="E178" s="69" t="s">
        <v>204</v>
      </c>
      <c r="I178" s="37"/>
      <c r="J178" s="38"/>
      <c r="K178" s="38"/>
      <c r="L178" s="38"/>
      <c r="M178" s="38"/>
      <c r="N178" s="98"/>
      <c r="O178" s="98"/>
      <c r="P178" s="98"/>
      <c r="Q178" s="98"/>
      <c r="R178" s="98"/>
      <c r="S178" s="98"/>
      <c r="T178" s="16"/>
      <c r="U178" s="16"/>
      <c r="V178" s="98"/>
      <c r="W178" s="98"/>
      <c r="X178" s="98"/>
      <c r="Y178" s="98"/>
      <c r="Z178" s="97"/>
    </row>
    <row r="179" spans="1:27" ht="20.100000000000001" customHeight="1" x14ac:dyDescent="0.15">
      <c r="A179" s="74"/>
      <c r="B179" s="74"/>
      <c r="C179" s="101"/>
      <c r="D179" s="98"/>
      <c r="E179" s="98"/>
      <c r="F179" s="98"/>
      <c r="G179" s="98"/>
      <c r="H179" s="98"/>
      <c r="I179" s="95"/>
      <c r="J179" s="100" t="s">
        <v>205</v>
      </c>
      <c r="K179" s="99"/>
      <c r="L179" s="99"/>
      <c r="M179" s="99"/>
      <c r="N179" s="99"/>
      <c r="O179" s="99"/>
      <c r="P179" s="99"/>
      <c r="Q179" s="99"/>
      <c r="R179" s="99"/>
      <c r="S179" s="99"/>
      <c r="T179" s="17"/>
      <c r="U179" s="17"/>
      <c r="V179" s="99"/>
      <c r="W179" s="99"/>
      <c r="X179" s="99"/>
      <c r="Y179" s="99"/>
      <c r="Z179" s="97"/>
    </row>
    <row r="180" spans="1:27" ht="20.100000000000001" hidden="1" customHeight="1" x14ac:dyDescent="0.15">
      <c r="A180" s="74"/>
      <c r="B180" s="74"/>
      <c r="C180" s="101"/>
      <c r="D180" s="98"/>
      <c r="E180" s="98"/>
      <c r="F180" s="98"/>
      <c r="G180" s="98"/>
      <c r="H180" s="98"/>
      <c r="I180" s="98"/>
      <c r="J180" s="121"/>
      <c r="K180" s="121"/>
      <c r="L180" s="121"/>
      <c r="M180" s="142"/>
      <c r="N180" s="121"/>
      <c r="O180" s="121"/>
      <c r="P180" s="142"/>
      <c r="Q180" s="121"/>
      <c r="R180" s="121"/>
      <c r="S180" s="121"/>
      <c r="T180" s="121"/>
      <c r="U180" s="121"/>
      <c r="V180" s="121"/>
      <c r="W180" s="121"/>
      <c r="X180" s="121"/>
      <c r="Y180" s="121"/>
      <c r="Z180" s="103"/>
      <c r="AA180" s="101"/>
    </row>
    <row r="181" spans="1:27" ht="20.100000000000001" hidden="1" customHeight="1" x14ac:dyDescent="0.15">
      <c r="A181" s="74"/>
      <c r="B181" s="74"/>
      <c r="C181" s="101"/>
      <c r="D181" s="98"/>
      <c r="E181" s="98"/>
      <c r="F181" s="98"/>
      <c r="G181" s="98"/>
      <c r="H181" s="98"/>
      <c r="I181" s="98"/>
      <c r="J181" s="121"/>
      <c r="K181" s="121"/>
      <c r="L181" s="121"/>
      <c r="M181" s="142"/>
      <c r="N181" s="121"/>
      <c r="O181" s="121"/>
      <c r="P181" s="142"/>
      <c r="Q181" s="121"/>
      <c r="R181" s="121"/>
      <c r="S181" s="121"/>
      <c r="T181" s="121"/>
      <c r="U181" s="121"/>
      <c r="V181" s="121"/>
      <c r="W181" s="121"/>
      <c r="X181" s="121"/>
      <c r="Y181" s="121"/>
      <c r="Z181" s="103"/>
      <c r="AA181" s="101"/>
    </row>
    <row r="182" spans="1:27" ht="20.100000000000001" hidden="1" customHeight="1" x14ac:dyDescent="0.15">
      <c r="A182" s="74"/>
      <c r="B182" s="74"/>
      <c r="C182" s="101"/>
      <c r="D182" s="98"/>
      <c r="E182" s="98"/>
      <c r="F182" s="98"/>
      <c r="G182" s="98"/>
      <c r="H182" s="98"/>
      <c r="I182" s="98"/>
      <c r="J182" s="121"/>
      <c r="K182" s="121"/>
      <c r="L182" s="121"/>
      <c r="M182" s="142"/>
      <c r="N182" s="121"/>
      <c r="O182" s="121"/>
      <c r="P182" s="142"/>
      <c r="Q182" s="121"/>
      <c r="R182" s="121"/>
      <c r="S182" s="121"/>
      <c r="T182" s="121"/>
      <c r="U182" s="121"/>
      <c r="V182" s="121"/>
      <c r="W182" s="121"/>
      <c r="X182" s="121"/>
      <c r="Y182" s="121"/>
      <c r="Z182" s="103"/>
      <c r="AA182" s="101"/>
    </row>
    <row r="183" spans="1:27" ht="20.100000000000001" hidden="1" customHeight="1" x14ac:dyDescent="0.15">
      <c r="A183" s="74"/>
      <c r="B183" s="74"/>
      <c r="C183" s="101"/>
      <c r="D183" s="98"/>
      <c r="E183" s="98"/>
      <c r="F183" s="98"/>
      <c r="G183" s="98"/>
      <c r="H183" s="98"/>
      <c r="I183" s="98"/>
      <c r="J183" s="121"/>
      <c r="K183" s="121"/>
      <c r="L183" s="121"/>
      <c r="M183" s="142"/>
      <c r="N183" s="121"/>
      <c r="O183" s="121"/>
      <c r="P183" s="142"/>
      <c r="Q183" s="121"/>
      <c r="R183" s="121"/>
      <c r="S183" s="121"/>
      <c r="T183" s="121"/>
      <c r="U183" s="121"/>
      <c r="V183" s="121"/>
      <c r="W183" s="121"/>
      <c r="X183" s="121"/>
      <c r="Y183" s="121"/>
      <c r="Z183" s="103"/>
      <c r="AA183" s="101"/>
    </row>
    <row r="184" spans="1:27" ht="20.100000000000001" hidden="1" customHeight="1" x14ac:dyDescent="0.15">
      <c r="A184" s="74"/>
      <c r="B184" s="74"/>
      <c r="C184" s="101"/>
      <c r="D184" s="98"/>
      <c r="E184" s="98"/>
      <c r="F184" s="98"/>
      <c r="G184" s="98"/>
      <c r="H184" s="98"/>
      <c r="I184" s="98"/>
      <c r="J184" s="121"/>
      <c r="K184" s="121"/>
      <c r="L184" s="121"/>
      <c r="M184" s="142"/>
      <c r="N184" s="121"/>
      <c r="O184" s="121"/>
      <c r="P184" s="142"/>
      <c r="Q184" s="121"/>
      <c r="R184" s="121"/>
      <c r="S184" s="121"/>
      <c r="T184" s="121"/>
      <c r="U184" s="121"/>
      <c r="V184" s="121"/>
      <c r="W184" s="121"/>
      <c r="X184" s="121"/>
      <c r="Y184" s="121"/>
      <c r="Z184" s="103"/>
      <c r="AA184" s="101"/>
    </row>
    <row r="185" spans="1:27" ht="20.100000000000001" hidden="1" customHeight="1" x14ac:dyDescent="0.15">
      <c r="A185" s="74"/>
      <c r="B185" s="74"/>
      <c r="C185" s="101"/>
      <c r="D185" s="98"/>
      <c r="E185" s="98"/>
      <c r="F185" s="98"/>
      <c r="G185" s="98"/>
      <c r="H185" s="98"/>
      <c r="I185" s="98"/>
      <c r="J185" s="121"/>
      <c r="K185" s="121"/>
      <c r="L185" s="121"/>
      <c r="M185" s="142"/>
      <c r="N185" s="121"/>
      <c r="O185" s="121"/>
      <c r="P185" s="142"/>
      <c r="Q185" s="121"/>
      <c r="R185" s="121"/>
      <c r="S185" s="121"/>
      <c r="T185" s="121"/>
      <c r="U185" s="121"/>
      <c r="V185" s="121"/>
      <c r="W185" s="121"/>
      <c r="X185" s="121"/>
      <c r="Y185" s="121"/>
      <c r="Z185" s="103"/>
      <c r="AA185" s="101"/>
    </row>
    <row r="186" spans="1:27" ht="20.100000000000001" customHeight="1" x14ac:dyDescent="0.15">
      <c r="A186" s="74">
        <f>IFERROR(IF($I186="",1001,0),3)</f>
        <v>1001</v>
      </c>
      <c r="B186" s="74"/>
      <c r="C186" s="92"/>
      <c r="D186" s="93">
        <v>3</v>
      </c>
      <c r="E186" s="69" t="s">
        <v>206</v>
      </c>
      <c r="I186" s="35"/>
      <c r="J186" s="35"/>
      <c r="K186" s="35"/>
      <c r="L186" s="35"/>
      <c r="M186" s="35"/>
      <c r="N186" s="98" t="s">
        <v>207</v>
      </c>
      <c r="O186" s="98"/>
      <c r="P186" s="98"/>
      <c r="Q186" s="98"/>
      <c r="R186" s="98"/>
      <c r="S186" s="98"/>
      <c r="T186" s="98"/>
      <c r="U186" s="98"/>
      <c r="V186" s="98"/>
      <c r="W186" s="98"/>
      <c r="X186" s="98"/>
      <c r="Y186" s="98"/>
      <c r="Z186" s="97"/>
    </row>
    <row r="187" spans="1:27" ht="45" customHeight="1" x14ac:dyDescent="0.15">
      <c r="A187" s="74"/>
      <c r="B187" s="74"/>
      <c r="C187" s="101"/>
      <c r="D187" s="98"/>
      <c r="E187" s="98"/>
      <c r="F187" s="98"/>
      <c r="G187" s="98"/>
      <c r="H187" s="98"/>
      <c r="I187" s="95"/>
      <c r="J187" s="124" t="s">
        <v>208</v>
      </c>
      <c r="K187" s="153"/>
      <c r="L187" s="153"/>
      <c r="M187" s="153"/>
      <c r="N187" s="153"/>
      <c r="O187" s="153"/>
      <c r="P187" s="153"/>
      <c r="Q187" s="153"/>
      <c r="R187" s="153"/>
      <c r="S187" s="153"/>
      <c r="T187" s="153"/>
      <c r="U187" s="153"/>
      <c r="V187" s="153"/>
      <c r="W187" s="153"/>
      <c r="X187" s="153"/>
      <c r="Y187" s="153"/>
      <c r="Z187" s="97"/>
    </row>
    <row r="188" spans="1:27" ht="20.100000000000001" customHeight="1" x14ac:dyDescent="0.15">
      <c r="A188" s="74">
        <f>IFERROR(IF($I188="",1001,0),3)</f>
        <v>1001</v>
      </c>
      <c r="B188" s="67"/>
      <c r="C188" s="92"/>
      <c r="D188" s="93">
        <v>4</v>
      </c>
      <c r="E188" s="69" t="s">
        <v>209</v>
      </c>
      <c r="I188" s="31"/>
      <c r="J188" s="31"/>
      <c r="K188" s="31"/>
      <c r="L188" s="31"/>
      <c r="M188" s="31"/>
      <c r="N188" s="98"/>
      <c r="O188" s="98"/>
      <c r="P188" s="98"/>
      <c r="Q188" s="98"/>
      <c r="R188" s="98"/>
      <c r="S188" s="98"/>
      <c r="T188" s="98"/>
      <c r="U188" s="98"/>
      <c r="V188" s="98"/>
      <c r="Z188" s="114"/>
    </row>
    <row r="189" spans="1:27" ht="20.100000000000001" customHeight="1" x14ac:dyDescent="0.15">
      <c r="A189" s="67"/>
      <c r="B189" s="67"/>
      <c r="C189" s="92"/>
      <c r="D189" s="93"/>
      <c r="E189" s="125"/>
      <c r="F189" s="98"/>
      <c r="G189" s="98"/>
      <c r="H189" s="98"/>
      <c r="I189" s="154"/>
      <c r="J189" s="110" t="s">
        <v>210</v>
      </c>
      <c r="K189" s="125"/>
      <c r="L189" s="125"/>
      <c r="M189" s="125"/>
      <c r="N189" s="125"/>
      <c r="O189" s="125"/>
      <c r="P189" s="125"/>
      <c r="Q189" s="125"/>
      <c r="R189" s="125"/>
      <c r="S189" s="125"/>
      <c r="T189" s="125"/>
      <c r="U189" s="125"/>
      <c r="V189" s="98"/>
      <c r="Z189" s="114"/>
    </row>
    <row r="190" spans="1:27" ht="20.100000000000001" customHeight="1" x14ac:dyDescent="0.15">
      <c r="A190" s="74">
        <f>IFERROR(IF($I190="",1001,0),3)</f>
        <v>1001</v>
      </c>
      <c r="B190" s="67"/>
      <c r="C190" s="92"/>
      <c r="D190" s="93">
        <v>5</v>
      </c>
      <c r="E190" s="69" t="s">
        <v>211</v>
      </c>
      <c r="I190" s="31"/>
      <c r="J190" s="31"/>
      <c r="K190" s="31"/>
      <c r="L190" s="31"/>
      <c r="M190" s="31"/>
      <c r="N190" s="98"/>
      <c r="O190" s="98"/>
      <c r="P190" s="98"/>
      <c r="Q190" s="98"/>
      <c r="R190" s="98"/>
      <c r="S190" s="98"/>
      <c r="T190" s="98"/>
      <c r="U190" s="98"/>
      <c r="V190" s="98"/>
      <c r="Z190" s="114"/>
    </row>
    <row r="191" spans="1:27" ht="20.100000000000001" customHeight="1" x14ac:dyDescent="0.15">
      <c r="A191" s="67"/>
      <c r="B191" s="67"/>
      <c r="C191" s="92"/>
      <c r="D191" s="93"/>
      <c r="E191" s="125" t="s">
        <v>212</v>
      </c>
      <c r="F191" s="98"/>
      <c r="G191" s="98"/>
      <c r="H191" s="98"/>
      <c r="I191" s="154"/>
      <c r="J191" s="110" t="s">
        <v>68</v>
      </c>
      <c r="K191" s="125"/>
      <c r="L191" s="125"/>
      <c r="M191" s="125"/>
      <c r="N191" s="125"/>
      <c r="O191" s="125"/>
      <c r="P191" s="125"/>
      <c r="Q191" s="125"/>
      <c r="R191" s="125"/>
      <c r="S191" s="125"/>
      <c r="T191" s="125"/>
      <c r="U191" s="125"/>
      <c r="V191" s="98"/>
      <c r="Z191" s="114"/>
    </row>
    <row r="192" spans="1:27" ht="20.100000000000001" customHeight="1" x14ac:dyDescent="0.15">
      <c r="A192" s="74">
        <f>IFERROR(IF($I192="",1001,0),3)</f>
        <v>1001</v>
      </c>
      <c r="B192" s="67"/>
      <c r="C192" s="92"/>
      <c r="D192" s="93">
        <v>6</v>
      </c>
      <c r="E192" s="69" t="s">
        <v>213</v>
      </c>
      <c r="I192" s="31"/>
      <c r="J192" s="31"/>
      <c r="K192" s="31"/>
      <c r="L192" s="31"/>
      <c r="M192" s="31"/>
      <c r="N192" s="98"/>
      <c r="O192" s="98"/>
      <c r="P192" s="98"/>
      <c r="Q192" s="98"/>
      <c r="R192" s="98"/>
      <c r="S192" s="98"/>
      <c r="T192" s="98"/>
      <c r="U192" s="98"/>
      <c r="V192" s="98"/>
      <c r="Z192" s="114"/>
    </row>
    <row r="193" spans="1:27" ht="20.100000000000001" customHeight="1" x14ac:dyDescent="0.15">
      <c r="A193" s="67"/>
      <c r="B193" s="67"/>
      <c r="C193" s="92"/>
      <c r="D193" s="93"/>
      <c r="E193" s="125" t="s">
        <v>212</v>
      </c>
      <c r="F193" s="98"/>
      <c r="G193" s="98"/>
      <c r="H193" s="98"/>
      <c r="I193" s="154"/>
      <c r="J193" s="110" t="s">
        <v>68</v>
      </c>
      <c r="K193" s="125"/>
      <c r="L193" s="125"/>
      <c r="M193" s="125"/>
      <c r="N193" s="125"/>
      <c r="O193" s="125"/>
      <c r="P193" s="125"/>
      <c r="Q193" s="125"/>
      <c r="R193" s="125"/>
      <c r="S193" s="125"/>
      <c r="T193" s="125"/>
      <c r="U193" s="125"/>
      <c r="V193" s="98"/>
      <c r="Z193" s="114"/>
    </row>
    <row r="194" spans="1:27" ht="20.100000000000001" customHeight="1" x14ac:dyDescent="0.15">
      <c r="A194" s="74">
        <f>IFERROR(IF($I194="",1001,0),3)</f>
        <v>1001</v>
      </c>
      <c r="B194" s="67"/>
      <c r="C194" s="92"/>
      <c r="D194" s="93">
        <v>7</v>
      </c>
      <c r="E194" s="69" t="s">
        <v>214</v>
      </c>
      <c r="I194" s="31"/>
      <c r="J194" s="31"/>
      <c r="K194" s="31"/>
      <c r="L194" s="31"/>
      <c r="M194" s="31"/>
      <c r="N194" s="98"/>
      <c r="O194" s="98"/>
      <c r="P194" s="98"/>
      <c r="Q194" s="98"/>
      <c r="R194" s="98"/>
      <c r="S194" s="98"/>
      <c r="T194" s="98"/>
      <c r="U194" s="98"/>
      <c r="V194" s="98"/>
      <c r="Z194" s="114"/>
    </row>
    <row r="195" spans="1:27" ht="20.100000000000001" customHeight="1" x14ac:dyDescent="0.15">
      <c r="A195" s="67"/>
      <c r="B195" s="67"/>
      <c r="C195" s="92"/>
      <c r="D195" s="93"/>
      <c r="E195" s="125"/>
      <c r="F195" s="98"/>
      <c r="G195" s="98"/>
      <c r="H195" s="98"/>
      <c r="I195" s="154"/>
      <c r="J195" s="110" t="s">
        <v>68</v>
      </c>
      <c r="K195" s="125"/>
      <c r="L195" s="125"/>
      <c r="M195" s="125"/>
      <c r="N195" s="125"/>
      <c r="O195" s="125"/>
      <c r="P195" s="125"/>
      <c r="Q195" s="125"/>
      <c r="R195" s="125"/>
      <c r="S195" s="125"/>
      <c r="T195" s="125"/>
      <c r="U195" s="125"/>
      <c r="V195" s="98"/>
      <c r="Z195" s="114"/>
    </row>
    <row r="196" spans="1:27" ht="20.100000000000001" customHeight="1" x14ac:dyDescent="0.15">
      <c r="A196" s="74">
        <f>IFERROR(IF($I196="",1001,0),3)</f>
        <v>1001</v>
      </c>
      <c r="B196" s="67"/>
      <c r="C196" s="92"/>
      <c r="D196" s="93">
        <v>8</v>
      </c>
      <c r="E196" s="69" t="s">
        <v>215</v>
      </c>
      <c r="I196" s="31"/>
      <c r="J196" s="31"/>
      <c r="K196" s="31"/>
      <c r="L196" s="31"/>
      <c r="M196" s="31"/>
      <c r="N196" s="98"/>
      <c r="O196" s="98"/>
      <c r="P196" s="98"/>
      <c r="Q196" s="98"/>
      <c r="R196" s="98"/>
      <c r="S196" s="98"/>
      <c r="T196" s="98"/>
      <c r="U196" s="98"/>
      <c r="V196" s="98"/>
      <c r="Z196" s="114"/>
    </row>
    <row r="197" spans="1:27" ht="20.100000000000001" customHeight="1" x14ac:dyDescent="0.15">
      <c r="A197" s="67"/>
      <c r="B197" s="67"/>
      <c r="C197" s="92"/>
      <c r="D197" s="93"/>
      <c r="E197" s="125"/>
      <c r="F197" s="98"/>
      <c r="G197" s="98"/>
      <c r="H197" s="98"/>
      <c r="I197" s="154"/>
      <c r="J197" s="110" t="s">
        <v>68</v>
      </c>
      <c r="K197" s="125"/>
      <c r="L197" s="125"/>
      <c r="M197" s="125"/>
      <c r="N197" s="125"/>
      <c r="O197" s="125"/>
      <c r="P197" s="125"/>
      <c r="Q197" s="125"/>
      <c r="R197" s="125"/>
      <c r="S197" s="125"/>
      <c r="T197" s="125"/>
      <c r="U197" s="125"/>
      <c r="V197" s="98"/>
      <c r="Z197" s="114"/>
    </row>
    <row r="198" spans="1:27" ht="20.100000000000001" customHeight="1" x14ac:dyDescent="0.15">
      <c r="A198" s="74"/>
      <c r="B198" s="74"/>
      <c r="C198" s="115"/>
      <c r="D198" s="116"/>
      <c r="E198" s="116"/>
      <c r="F198" s="116"/>
      <c r="G198" s="116"/>
      <c r="H198" s="116"/>
      <c r="I198" s="116"/>
      <c r="J198" s="117"/>
      <c r="K198" s="117"/>
      <c r="L198" s="117"/>
      <c r="M198" s="141"/>
      <c r="N198" s="117"/>
      <c r="O198" s="117"/>
      <c r="P198" s="141"/>
      <c r="Q198" s="117"/>
      <c r="R198" s="117"/>
      <c r="S198" s="117"/>
      <c r="T198" s="117"/>
      <c r="U198" s="117"/>
      <c r="V198" s="117"/>
      <c r="W198" s="117"/>
      <c r="X198" s="117"/>
      <c r="Y198" s="117"/>
      <c r="Z198" s="155"/>
      <c r="AA198" s="101"/>
    </row>
    <row r="199" spans="1:27" ht="20.100000000000001" customHeight="1" x14ac:dyDescent="0.15">
      <c r="A199" s="74"/>
      <c r="B199" s="74"/>
      <c r="C199" s="98"/>
      <c r="D199" s="98"/>
      <c r="E199" s="98"/>
      <c r="F199" s="98"/>
      <c r="G199" s="98"/>
      <c r="H199" s="98"/>
      <c r="I199" s="98"/>
      <c r="J199" s="121"/>
      <c r="K199" s="121"/>
      <c r="L199" s="156"/>
      <c r="M199" s="121"/>
      <c r="N199" s="148"/>
      <c r="O199" s="121"/>
      <c r="P199" s="142"/>
      <c r="Q199" s="142"/>
      <c r="R199" s="142"/>
      <c r="S199" s="148"/>
      <c r="T199" s="148"/>
      <c r="U199" s="148"/>
      <c r="V199" s="148"/>
      <c r="W199" s="148"/>
      <c r="X199" s="148"/>
      <c r="Y199" s="121"/>
      <c r="Z199" s="98"/>
    </row>
    <row r="200" spans="1:27" ht="20.100000000000001" customHeight="1" x14ac:dyDescent="0.15">
      <c r="A200" s="74"/>
      <c r="B200" s="74"/>
      <c r="C200" s="98"/>
      <c r="D200" s="98"/>
      <c r="E200" s="98"/>
      <c r="F200" s="98"/>
      <c r="G200" s="98"/>
      <c r="H200" s="98"/>
      <c r="I200" s="147"/>
      <c r="J200" s="121"/>
      <c r="K200" s="121"/>
      <c r="L200" s="121"/>
      <c r="M200" s="121"/>
      <c r="N200" s="148"/>
      <c r="O200" s="121"/>
      <c r="P200" s="121"/>
      <c r="Q200" s="121"/>
      <c r="R200" s="148"/>
      <c r="S200" s="121"/>
      <c r="T200" s="121"/>
      <c r="U200" s="121"/>
      <c r="V200" s="121"/>
      <c r="W200" s="121"/>
      <c r="X200" s="121"/>
      <c r="Y200" s="121"/>
      <c r="Z200" s="121"/>
      <c r="AA200" s="121"/>
    </row>
    <row r="201" spans="1:27" ht="20.100000000000001" customHeight="1" x14ac:dyDescent="0.15">
      <c r="A201" s="74"/>
      <c r="B201" s="74"/>
      <c r="C201" s="85" t="s">
        <v>139</v>
      </c>
      <c r="D201" s="86"/>
      <c r="E201" s="86"/>
      <c r="F201" s="86"/>
      <c r="G201" s="86"/>
      <c r="H201" s="87"/>
      <c r="I201" s="157"/>
      <c r="L201" s="158"/>
      <c r="N201" s="134"/>
      <c r="P201" s="159"/>
      <c r="Q201" s="159"/>
      <c r="R201" s="159"/>
      <c r="S201" s="134"/>
      <c r="T201" s="134"/>
      <c r="U201" s="134"/>
      <c r="V201" s="134"/>
      <c r="W201" s="134"/>
      <c r="X201" s="134"/>
      <c r="Y201" s="134"/>
    </row>
    <row r="202" spans="1:27" ht="20.100000000000001" customHeight="1" x14ac:dyDescent="0.15">
      <c r="A202" s="74"/>
      <c r="B202" s="74"/>
      <c r="C202" s="88"/>
      <c r="D202" s="89"/>
      <c r="E202" s="89"/>
      <c r="F202" s="89"/>
      <c r="G202" s="89"/>
      <c r="H202" s="89"/>
      <c r="I202" s="89"/>
      <c r="J202" s="90"/>
      <c r="K202" s="90"/>
      <c r="L202" s="160"/>
      <c r="M202" s="160"/>
      <c r="N202" s="138"/>
      <c r="O202" s="138"/>
      <c r="P202" s="161"/>
      <c r="Q202" s="161"/>
      <c r="R202" s="161"/>
      <c r="S202" s="138"/>
      <c r="T202" s="138"/>
      <c r="U202" s="138"/>
      <c r="V202" s="138"/>
      <c r="W202" s="138"/>
      <c r="X202" s="138"/>
      <c r="Y202" s="138"/>
      <c r="Z202" s="91"/>
    </row>
    <row r="203" spans="1:27" ht="15.75" hidden="1" customHeight="1" x14ac:dyDescent="0.15">
      <c r="A203" s="74"/>
      <c r="B203" s="74"/>
      <c r="C203" s="88"/>
      <c r="D203" s="89"/>
      <c r="E203" s="89"/>
      <c r="F203" s="89"/>
      <c r="G203" s="89"/>
      <c r="H203" s="89"/>
      <c r="I203" s="89"/>
      <c r="J203" s="98"/>
      <c r="K203" s="98"/>
      <c r="L203" s="162"/>
      <c r="M203" s="162"/>
      <c r="N203" s="147"/>
      <c r="O203" s="147"/>
      <c r="P203" s="143"/>
      <c r="Q203" s="143"/>
      <c r="R203" s="143"/>
      <c r="S203" s="147"/>
      <c r="T203" s="147"/>
      <c r="U203" s="147"/>
      <c r="V203" s="147"/>
      <c r="W203" s="147"/>
      <c r="X203" s="147"/>
      <c r="Y203" s="147"/>
      <c r="Z203" s="97"/>
    </row>
    <row r="204" spans="1:27" ht="20.100000000000001" customHeight="1" x14ac:dyDescent="0.15">
      <c r="A204" s="74">
        <f>IFERROR(IF($I204="",1001,0),3)</f>
        <v>1001</v>
      </c>
      <c r="B204" s="74"/>
      <c r="C204" s="92"/>
      <c r="D204" s="93">
        <v>1</v>
      </c>
      <c r="E204" s="69" t="s">
        <v>200</v>
      </c>
      <c r="I204" s="42"/>
      <c r="J204" s="42"/>
      <c r="K204" s="42"/>
      <c r="L204" s="98" t="s">
        <v>199</v>
      </c>
      <c r="M204" s="98"/>
      <c r="O204" s="98"/>
      <c r="P204" s="98"/>
      <c r="Q204" s="98"/>
      <c r="R204" s="98"/>
      <c r="S204" s="98"/>
      <c r="T204" s="98"/>
      <c r="U204" s="98"/>
      <c r="V204" s="98"/>
      <c r="Y204" s="98"/>
      <c r="Z204" s="97"/>
    </row>
    <row r="205" spans="1:27" ht="30" customHeight="1" x14ac:dyDescent="0.15">
      <c r="A205" s="74"/>
      <c r="B205" s="74"/>
      <c r="C205" s="101"/>
      <c r="D205" s="98"/>
      <c r="E205" s="98"/>
      <c r="F205" s="98"/>
      <c r="G205" s="98"/>
      <c r="H205" s="98"/>
      <c r="I205" s="145"/>
      <c r="J205" s="100" t="s">
        <v>223</v>
      </c>
      <c r="K205" s="125"/>
      <c r="L205" s="125"/>
      <c r="M205" s="125"/>
      <c r="N205" s="125"/>
      <c r="O205" s="125"/>
      <c r="P205" s="125"/>
      <c r="Q205" s="125"/>
      <c r="R205" s="125"/>
      <c r="S205" s="125"/>
      <c r="T205" s="125"/>
      <c r="U205" s="125"/>
      <c r="V205" s="98"/>
      <c r="Y205" s="98"/>
      <c r="Z205" s="97"/>
    </row>
    <row r="206" spans="1:27" ht="20.100000000000001" customHeight="1" x14ac:dyDescent="0.15">
      <c r="A206" s="74"/>
      <c r="B206" s="74"/>
      <c r="C206" s="101"/>
      <c r="D206" s="93">
        <v>2</v>
      </c>
      <c r="E206" s="69" t="s">
        <v>227</v>
      </c>
      <c r="G206" s="98"/>
      <c r="H206" s="98"/>
      <c r="I206" s="104"/>
      <c r="J206" s="100"/>
      <c r="K206" s="100"/>
      <c r="L206" s="100"/>
      <c r="M206" s="100"/>
      <c r="N206" s="100"/>
      <c r="O206" s="100"/>
      <c r="P206" s="100"/>
      <c r="Q206" s="100"/>
      <c r="R206" s="100"/>
      <c r="S206" s="100"/>
      <c r="T206" s="100"/>
      <c r="U206" s="100"/>
      <c r="V206" s="100"/>
      <c r="W206" s="100"/>
      <c r="X206" s="100"/>
      <c r="Y206" s="100"/>
      <c r="Z206" s="97"/>
      <c r="AA206" s="147"/>
    </row>
    <row r="207" spans="1:27" ht="69.95" customHeight="1" x14ac:dyDescent="0.15">
      <c r="A207" s="74"/>
      <c r="B207" s="74"/>
      <c r="C207" s="88"/>
      <c r="E207" s="163" t="s">
        <v>232</v>
      </c>
      <c r="F207" s="163"/>
      <c r="G207" s="163"/>
      <c r="H207" s="163"/>
      <c r="I207" s="163"/>
      <c r="J207" s="163"/>
      <c r="K207" s="163"/>
      <c r="L207" s="163"/>
      <c r="M207" s="163"/>
      <c r="N207" s="163"/>
      <c r="O207" s="163"/>
      <c r="P207" s="163"/>
      <c r="Q207" s="163"/>
      <c r="R207" s="163"/>
      <c r="S207" s="163"/>
      <c r="T207" s="163"/>
      <c r="U207" s="163"/>
      <c r="V207" s="163"/>
      <c r="W207" s="163"/>
      <c r="X207" s="163"/>
      <c r="Y207" s="163"/>
      <c r="Z207" s="97"/>
      <c r="AA207" s="147"/>
    </row>
    <row r="208" spans="1:27" ht="20.100000000000001" customHeight="1" x14ac:dyDescent="0.15">
      <c r="A208" s="74">
        <f>IFERROR(IF(COUNTIF($K210:$K227,"○")&lt;1,1001,0),3)</f>
        <v>1001</v>
      </c>
      <c r="B208" s="235"/>
      <c r="C208" s="92"/>
      <c r="E208" s="164" t="s">
        <v>222</v>
      </c>
      <c r="F208" s="165"/>
      <c r="G208" s="165"/>
      <c r="H208" s="165"/>
      <c r="I208" s="165"/>
      <c r="J208" s="166"/>
      <c r="K208" s="167" t="s">
        <v>6</v>
      </c>
      <c r="L208" s="168"/>
      <c r="M208" s="169" t="s">
        <v>230</v>
      </c>
      <c r="N208" s="170"/>
      <c r="O208" s="171"/>
      <c r="P208" s="172" t="s">
        <v>229</v>
      </c>
      <c r="Q208" s="173" t="s">
        <v>231</v>
      </c>
      <c r="R208" s="174"/>
      <c r="S208" s="175" t="s">
        <v>144</v>
      </c>
      <c r="T208" s="176"/>
      <c r="U208" s="176"/>
      <c r="V208" s="176"/>
      <c r="W208" s="177"/>
      <c r="Z208" s="97"/>
      <c r="AA208" s="147"/>
    </row>
    <row r="209" spans="1:27" ht="60" customHeight="1" x14ac:dyDescent="0.15">
      <c r="A209" s="74"/>
      <c r="B209" s="178"/>
      <c r="C209" s="92"/>
      <c r="E209" s="179"/>
      <c r="F209" s="180"/>
      <c r="G209" s="180"/>
      <c r="H209" s="180"/>
      <c r="I209" s="180"/>
      <c r="J209" s="181"/>
      <c r="K209" s="182"/>
      <c r="L209" s="183"/>
      <c r="M209" s="184"/>
      <c r="N209" s="185"/>
      <c r="O209" s="186"/>
      <c r="P209" s="187"/>
      <c r="Q209" s="188"/>
      <c r="R209" s="189"/>
      <c r="S209" s="190" t="s">
        <v>198</v>
      </c>
      <c r="T209" s="191" t="s">
        <v>145</v>
      </c>
      <c r="U209" s="191" t="s">
        <v>130</v>
      </c>
      <c r="V209" s="192" t="s">
        <v>197</v>
      </c>
      <c r="W209" s="193" t="s">
        <v>131</v>
      </c>
      <c r="Z209" s="97"/>
      <c r="AA209" s="147"/>
    </row>
    <row r="210" spans="1:27" ht="20.100000000000001" customHeight="1" x14ac:dyDescent="0.15">
      <c r="A210" s="74">
        <f>IFERROR(IF(AND($K210="○", OR($M210="", $M210&lt;=0, AND(NOT(LEFT($I22,3)="福島県"), $P210=""), $Q210="", $S210="", $T210="", $U210="", $V210="", $W210="")),1001,0),3)</f>
        <v>0</v>
      </c>
      <c r="B210" s="74"/>
      <c r="C210" s="92"/>
      <c r="E210" s="194" t="s">
        <v>146</v>
      </c>
      <c r="F210" s="195" t="s">
        <v>111</v>
      </c>
      <c r="G210" s="196"/>
      <c r="H210" s="196"/>
      <c r="I210" s="196"/>
      <c r="J210" s="197"/>
      <c r="K210" s="43"/>
      <c r="L210" s="44"/>
      <c r="M210" s="47"/>
      <c r="N210" s="48"/>
      <c r="O210" s="49"/>
      <c r="P210" s="4"/>
      <c r="Q210" s="45"/>
      <c r="R210" s="46"/>
      <c r="S210" s="5"/>
      <c r="T210" s="6"/>
      <c r="U210" s="6"/>
      <c r="V210" s="5"/>
      <c r="W210" s="7"/>
      <c r="Z210" s="97"/>
      <c r="AA210" s="147"/>
    </row>
    <row r="211" spans="1:27" ht="20.100000000000001" customHeight="1" x14ac:dyDescent="0.15">
      <c r="A211" s="74">
        <f>IFERROR(IF(AND($K211="○", OR($M211="", $M211&lt;=0, AND(NOT(LEFT($I22,3)="福島県"), $P211=""), $Q211="", $S211="", $T211="", $U211="", $V211="", $W211="")),1001,0),3)</f>
        <v>0</v>
      </c>
      <c r="B211" s="74"/>
      <c r="C211" s="92"/>
      <c r="E211" s="198" t="s">
        <v>147</v>
      </c>
      <c r="F211" s="199" t="s">
        <v>80</v>
      </c>
      <c r="G211" s="200"/>
      <c r="H211" s="200"/>
      <c r="I211" s="200"/>
      <c r="J211" s="201"/>
      <c r="K211" s="29"/>
      <c r="L211" s="30"/>
      <c r="M211" s="24"/>
      <c r="N211" s="25"/>
      <c r="O211" s="26"/>
      <c r="P211" s="8"/>
      <c r="Q211" s="27"/>
      <c r="R211" s="28"/>
      <c r="S211" s="9"/>
      <c r="T211" s="10"/>
      <c r="U211" s="10"/>
      <c r="V211" s="9"/>
      <c r="W211" s="11"/>
      <c r="Z211" s="97"/>
      <c r="AA211" s="147"/>
    </row>
    <row r="212" spans="1:27" ht="20.100000000000001" customHeight="1" x14ac:dyDescent="0.15">
      <c r="A212" s="74">
        <f>IFERROR(IF(AND($K212="○", OR($M212="", $M212&lt;=0, AND(NOT(LEFT($I22,3)="福島県"), $P212=""), $Q212="", $S212="", $T212="", $U212="", $V212="", $W212="")),1001,0),3)</f>
        <v>0</v>
      </c>
      <c r="B212" s="74"/>
      <c r="C212" s="92"/>
      <c r="E212" s="198" t="s">
        <v>148</v>
      </c>
      <c r="F212" s="199" t="s">
        <v>112</v>
      </c>
      <c r="G212" s="200"/>
      <c r="H212" s="200"/>
      <c r="I212" s="200"/>
      <c r="J212" s="201"/>
      <c r="K212" s="29"/>
      <c r="L212" s="30"/>
      <c r="M212" s="24"/>
      <c r="N212" s="25"/>
      <c r="O212" s="26"/>
      <c r="P212" s="8"/>
      <c r="Q212" s="27"/>
      <c r="R212" s="28"/>
      <c r="S212" s="9"/>
      <c r="T212" s="10"/>
      <c r="U212" s="10"/>
      <c r="V212" s="9"/>
      <c r="W212" s="11"/>
      <c r="Z212" s="97"/>
      <c r="AA212" s="147"/>
    </row>
    <row r="213" spans="1:27" ht="20.100000000000001" customHeight="1" x14ac:dyDescent="0.15">
      <c r="A213" s="74">
        <f>IFERROR(IF(AND($K213="○", OR($M213="", $M213&lt;=0, AND(NOT(LEFT($I22,3)="福島県"), $P213=""), $Q213="", $S213="", $T213="", $U213="", $V213="", $W213="")),1001,0),3)</f>
        <v>0</v>
      </c>
      <c r="B213" s="74"/>
      <c r="C213" s="92"/>
      <c r="E213" s="198" t="s">
        <v>149</v>
      </c>
      <c r="F213" s="199" t="s">
        <v>113</v>
      </c>
      <c r="G213" s="200"/>
      <c r="H213" s="200"/>
      <c r="I213" s="200"/>
      <c r="J213" s="201"/>
      <c r="K213" s="29"/>
      <c r="L213" s="30"/>
      <c r="M213" s="24"/>
      <c r="N213" s="25"/>
      <c r="O213" s="26"/>
      <c r="P213" s="8"/>
      <c r="Q213" s="27"/>
      <c r="R213" s="28"/>
      <c r="S213" s="9"/>
      <c r="T213" s="10"/>
      <c r="U213" s="10"/>
      <c r="V213" s="9"/>
      <c r="W213" s="11"/>
      <c r="Z213" s="97"/>
      <c r="AA213" s="147"/>
    </row>
    <row r="214" spans="1:27" ht="20.100000000000001" customHeight="1" x14ac:dyDescent="0.15">
      <c r="A214" s="74">
        <f>IFERROR(IF(AND($K214="○", OR($M214="", $M214&lt;=0, AND(NOT(LEFT($I22,3)="福島県"), $P214=""), $Q214="", $S214="", $T214="", $U214="", $V214="", $W214="")),1001,0),3)</f>
        <v>0</v>
      </c>
      <c r="B214" s="74"/>
      <c r="C214" s="92"/>
      <c r="E214" s="198" t="s">
        <v>150</v>
      </c>
      <c r="F214" s="199" t="s">
        <v>114</v>
      </c>
      <c r="G214" s="200"/>
      <c r="H214" s="200"/>
      <c r="I214" s="200"/>
      <c r="J214" s="201"/>
      <c r="K214" s="29"/>
      <c r="L214" s="30"/>
      <c r="M214" s="24"/>
      <c r="N214" s="25"/>
      <c r="O214" s="26"/>
      <c r="P214" s="8"/>
      <c r="Q214" s="27"/>
      <c r="R214" s="28"/>
      <c r="S214" s="9"/>
      <c r="T214" s="10"/>
      <c r="U214" s="10"/>
      <c r="V214" s="9"/>
      <c r="W214" s="11"/>
      <c r="Z214" s="97"/>
      <c r="AA214" s="147"/>
    </row>
    <row r="215" spans="1:27" ht="20.100000000000001" customHeight="1" x14ac:dyDescent="0.15">
      <c r="A215" s="74">
        <f>IFERROR(IF(AND($K215="○", OR($M215="", $M215&lt;=0, AND(NOT(LEFT($I22,3)="福島県"), $P215=""), $Q215="", $S215="", $T215="", $U215="", $V215="", $W215="")),1001,0),3)</f>
        <v>0</v>
      </c>
      <c r="B215" s="74"/>
      <c r="C215" s="92"/>
      <c r="E215" s="198" t="s">
        <v>151</v>
      </c>
      <c r="F215" s="199" t="s">
        <v>115</v>
      </c>
      <c r="G215" s="200"/>
      <c r="H215" s="200"/>
      <c r="I215" s="200"/>
      <c r="J215" s="201"/>
      <c r="K215" s="29"/>
      <c r="L215" s="30"/>
      <c r="M215" s="24"/>
      <c r="N215" s="25"/>
      <c r="O215" s="26"/>
      <c r="P215" s="8"/>
      <c r="Q215" s="27"/>
      <c r="R215" s="28"/>
      <c r="S215" s="9"/>
      <c r="T215" s="10"/>
      <c r="U215" s="10"/>
      <c r="V215" s="9"/>
      <c r="W215" s="11"/>
      <c r="Z215" s="97"/>
      <c r="AA215" s="147"/>
    </row>
    <row r="216" spans="1:27" ht="20.100000000000001" customHeight="1" x14ac:dyDescent="0.15">
      <c r="A216" s="74">
        <f>IFERROR(IF(AND($K216="○", OR($M216="", $M216&lt;=0, AND(NOT(LEFT($I22,3)="福島県"), $P216=""), $Q216="", $S216="", $T216="", $U216="", $V216="", $W216="")),1001,0),3)</f>
        <v>0</v>
      </c>
      <c r="B216" s="74"/>
      <c r="C216" s="92"/>
      <c r="E216" s="198" t="s">
        <v>152</v>
      </c>
      <c r="F216" s="199" t="s">
        <v>155</v>
      </c>
      <c r="G216" s="200"/>
      <c r="H216" s="200"/>
      <c r="I216" s="200"/>
      <c r="J216" s="201"/>
      <c r="K216" s="29"/>
      <c r="L216" s="30"/>
      <c r="M216" s="24"/>
      <c r="N216" s="25"/>
      <c r="O216" s="26"/>
      <c r="P216" s="8"/>
      <c r="Q216" s="27"/>
      <c r="R216" s="28"/>
      <c r="S216" s="9"/>
      <c r="T216" s="10"/>
      <c r="U216" s="10"/>
      <c r="V216" s="9"/>
      <c r="W216" s="11"/>
      <c r="Z216" s="97"/>
      <c r="AA216" s="147"/>
    </row>
    <row r="217" spans="1:27" ht="20.100000000000001" customHeight="1" x14ac:dyDescent="0.15">
      <c r="A217" s="74">
        <f>IFERROR(IF(AND($K217="○", OR($M217="", $M217&lt;=0, AND(NOT(LEFT($I22,3)="福島県"), $P217=""), $Q217="", $S217="", $T217="", $U217="", $V217="", $W217="")),1001,0),3)</f>
        <v>0</v>
      </c>
      <c r="B217" s="74"/>
      <c r="C217" s="92"/>
      <c r="E217" s="198" t="s">
        <v>153</v>
      </c>
      <c r="F217" s="199" t="s">
        <v>81</v>
      </c>
      <c r="G217" s="200"/>
      <c r="H217" s="200"/>
      <c r="I217" s="200"/>
      <c r="J217" s="201"/>
      <c r="K217" s="29"/>
      <c r="L217" s="30"/>
      <c r="M217" s="24"/>
      <c r="N217" s="25"/>
      <c r="O217" s="26"/>
      <c r="P217" s="8"/>
      <c r="Q217" s="27"/>
      <c r="R217" s="28"/>
      <c r="S217" s="9"/>
      <c r="T217" s="10"/>
      <c r="U217" s="10"/>
      <c r="V217" s="9"/>
      <c r="W217" s="11"/>
      <c r="Z217" s="97"/>
      <c r="AA217" s="147"/>
    </row>
    <row r="218" spans="1:27" ht="20.100000000000001" customHeight="1" x14ac:dyDescent="0.15">
      <c r="A218" s="74">
        <f>IFERROR(IF(AND($K218="○", OR($M218="", $M218&lt;=0, AND(NOT(LEFT($I22,3)="福島県"), $P218=""), $Q218="", $S218="", $T218="", $U218="", $V218="", $W218="")),1001,0),3)</f>
        <v>0</v>
      </c>
      <c r="B218" s="74"/>
      <c r="C218" s="92"/>
      <c r="E218" s="198" t="s">
        <v>154</v>
      </c>
      <c r="F218" s="199" t="s">
        <v>82</v>
      </c>
      <c r="G218" s="200"/>
      <c r="H218" s="200"/>
      <c r="I218" s="200"/>
      <c r="J218" s="201"/>
      <c r="K218" s="29"/>
      <c r="L218" s="30"/>
      <c r="M218" s="24"/>
      <c r="N218" s="25"/>
      <c r="O218" s="26"/>
      <c r="P218" s="8"/>
      <c r="Q218" s="27"/>
      <c r="R218" s="28"/>
      <c r="S218" s="9"/>
      <c r="T218" s="10"/>
      <c r="U218" s="10"/>
      <c r="V218" s="9"/>
      <c r="W218" s="11"/>
      <c r="Z218" s="97"/>
      <c r="AA218" s="147"/>
    </row>
    <row r="219" spans="1:27" ht="20.100000000000001" customHeight="1" x14ac:dyDescent="0.15">
      <c r="A219" s="74">
        <f>IFERROR(IF(AND($K219="○", OR($M219="", $M219&lt;=0, AND(NOT(LEFT($I22,3)="福島県"), $P219=""), $Q219="", $S219="", $T219="", $U219="", $V219="", $W219="")),1001,0),3)</f>
        <v>0</v>
      </c>
      <c r="B219" s="74"/>
      <c r="C219" s="92"/>
      <c r="E219" s="198" t="s">
        <v>116</v>
      </c>
      <c r="F219" s="199" t="s">
        <v>117</v>
      </c>
      <c r="G219" s="200"/>
      <c r="H219" s="200"/>
      <c r="I219" s="200"/>
      <c r="J219" s="201"/>
      <c r="K219" s="29"/>
      <c r="L219" s="30"/>
      <c r="M219" s="24"/>
      <c r="N219" s="25"/>
      <c r="O219" s="26"/>
      <c r="P219" s="8"/>
      <c r="Q219" s="27"/>
      <c r="R219" s="28"/>
      <c r="S219" s="9"/>
      <c r="T219" s="10"/>
      <c r="U219" s="10"/>
      <c r="V219" s="9"/>
      <c r="W219" s="11"/>
      <c r="Z219" s="97"/>
      <c r="AA219" s="134"/>
    </row>
    <row r="220" spans="1:27" ht="20.100000000000001" customHeight="1" x14ac:dyDescent="0.15">
      <c r="A220" s="74">
        <f>IFERROR(IF(AND($K220="○", OR($M220="", $M220&lt;=0, AND(NOT(LEFT($I22,3)="福島県"), $P220=""), $Q220="", $S220="", $T220="", $U220="", $V220="", $W220="")),1001,0),3)</f>
        <v>0</v>
      </c>
      <c r="B220" s="74"/>
      <c r="C220" s="92"/>
      <c r="E220" s="198" t="s">
        <v>118</v>
      </c>
      <c r="F220" s="199" t="s">
        <v>156</v>
      </c>
      <c r="G220" s="200"/>
      <c r="H220" s="200"/>
      <c r="I220" s="200"/>
      <c r="J220" s="201"/>
      <c r="K220" s="29"/>
      <c r="L220" s="30"/>
      <c r="M220" s="24"/>
      <c r="N220" s="25"/>
      <c r="O220" s="26"/>
      <c r="P220" s="8"/>
      <c r="Q220" s="27"/>
      <c r="R220" s="28"/>
      <c r="S220" s="9"/>
      <c r="T220" s="10"/>
      <c r="U220" s="10"/>
      <c r="V220" s="9"/>
      <c r="W220" s="11"/>
      <c r="Z220" s="97"/>
      <c r="AA220" s="147"/>
    </row>
    <row r="221" spans="1:27" ht="20.100000000000001" customHeight="1" x14ac:dyDescent="0.15">
      <c r="A221" s="74">
        <f>IFERROR(IF(AND($K221="○", OR($M221="", $M221&lt;=0, AND(NOT(LEFT($I22,3)="福島県"), $P221=""), $Q221="", $S221="", $T221="", $U221="", $V221="", $W221="")),1001,0),3)</f>
        <v>0</v>
      </c>
      <c r="B221" s="74"/>
      <c r="C221" s="92"/>
      <c r="E221" s="198" t="s">
        <v>119</v>
      </c>
      <c r="F221" s="199" t="s">
        <v>85</v>
      </c>
      <c r="G221" s="200"/>
      <c r="H221" s="200"/>
      <c r="I221" s="200"/>
      <c r="J221" s="201"/>
      <c r="K221" s="29"/>
      <c r="L221" s="30"/>
      <c r="M221" s="24"/>
      <c r="N221" s="25"/>
      <c r="O221" s="26"/>
      <c r="P221" s="8"/>
      <c r="Q221" s="27"/>
      <c r="R221" s="28"/>
      <c r="S221" s="9"/>
      <c r="T221" s="10"/>
      <c r="U221" s="10"/>
      <c r="V221" s="9"/>
      <c r="W221" s="11"/>
      <c r="Z221" s="97"/>
      <c r="AA221" s="147"/>
    </row>
    <row r="222" spans="1:27" ht="20.100000000000001" customHeight="1" x14ac:dyDescent="0.15">
      <c r="A222" s="74">
        <f>IFERROR(IF(AND($K222="○", OR($M222="", $M222&lt;=0, AND(NOT(LEFT($I22,3)="福島県"), $P222=""), $Q222="", $S222="", $T222="", $U222="", $V222="", $W222="")),1001,0),3)</f>
        <v>0</v>
      </c>
      <c r="B222" s="74"/>
      <c r="C222" s="92"/>
      <c r="E222" s="198" t="s">
        <v>120</v>
      </c>
      <c r="F222" s="199" t="s">
        <v>121</v>
      </c>
      <c r="G222" s="200"/>
      <c r="H222" s="200"/>
      <c r="I222" s="200"/>
      <c r="J222" s="201"/>
      <c r="K222" s="29"/>
      <c r="L222" s="30"/>
      <c r="M222" s="24"/>
      <c r="N222" s="25"/>
      <c r="O222" s="26"/>
      <c r="P222" s="8"/>
      <c r="Q222" s="27"/>
      <c r="R222" s="28"/>
      <c r="S222" s="9"/>
      <c r="T222" s="10"/>
      <c r="U222" s="10"/>
      <c r="V222" s="9"/>
      <c r="W222" s="11"/>
      <c r="Z222" s="97"/>
      <c r="AA222" s="147"/>
    </row>
    <row r="223" spans="1:27" ht="20.100000000000001" customHeight="1" x14ac:dyDescent="0.15">
      <c r="A223" s="74">
        <f>IFERROR(IF(AND($K223="○", OR($M223="", $M223&lt;=0, AND(NOT(LEFT($I22,3)="福島県"), $P223=""), $Q223="", $S223="", $T223="", $U223="", $V223="", $W223="")),1001,0),3)</f>
        <v>0</v>
      </c>
      <c r="B223" s="74"/>
      <c r="C223" s="92"/>
      <c r="E223" s="198" t="s">
        <v>122</v>
      </c>
      <c r="F223" s="199" t="s">
        <v>123</v>
      </c>
      <c r="G223" s="200"/>
      <c r="H223" s="200"/>
      <c r="I223" s="200"/>
      <c r="J223" s="201"/>
      <c r="K223" s="29"/>
      <c r="L223" s="30"/>
      <c r="M223" s="24"/>
      <c r="N223" s="25"/>
      <c r="O223" s="26"/>
      <c r="P223" s="8"/>
      <c r="Q223" s="27"/>
      <c r="R223" s="28"/>
      <c r="S223" s="9"/>
      <c r="T223" s="10"/>
      <c r="U223" s="10"/>
      <c r="V223" s="9"/>
      <c r="W223" s="11"/>
      <c r="Z223" s="97"/>
      <c r="AA223" s="147"/>
    </row>
    <row r="224" spans="1:27" ht="20.100000000000001" customHeight="1" x14ac:dyDescent="0.15">
      <c r="A224" s="74">
        <f>IFERROR(IF(AND($K224="○", OR($M224="", $M224&lt;=0, AND(NOT(LEFT($I22,3)="福島県"), $P224=""), $Q224="", $S224="", $T224="", $U224="", $V224="", $W224="")),1001,0),3)</f>
        <v>0</v>
      </c>
      <c r="B224" s="74"/>
      <c r="C224" s="92"/>
      <c r="E224" s="198" t="s">
        <v>124</v>
      </c>
      <c r="F224" s="199" t="s">
        <v>125</v>
      </c>
      <c r="G224" s="200"/>
      <c r="H224" s="200"/>
      <c r="I224" s="200"/>
      <c r="J224" s="201"/>
      <c r="K224" s="29"/>
      <c r="L224" s="30"/>
      <c r="M224" s="24"/>
      <c r="N224" s="25"/>
      <c r="O224" s="26"/>
      <c r="P224" s="8"/>
      <c r="Q224" s="27"/>
      <c r="R224" s="28"/>
      <c r="S224" s="9"/>
      <c r="T224" s="10"/>
      <c r="U224" s="10"/>
      <c r="V224" s="9"/>
      <c r="W224" s="11"/>
      <c r="Z224" s="97"/>
      <c r="AA224" s="147"/>
    </row>
    <row r="225" spans="1:27" ht="20.100000000000001" customHeight="1" x14ac:dyDescent="0.15">
      <c r="A225" s="74">
        <f>IFERROR(IF(AND($K225="○", OR($M225="", $M225&lt;=0, AND(NOT(LEFT($I22,3)="福島県"), $P225=""), $Q225="", $S225="", $T225="", $U225="", $V225="", $W225="")),1001,0),3)</f>
        <v>0</v>
      </c>
      <c r="B225" s="74"/>
      <c r="C225" s="92"/>
      <c r="E225" s="198" t="s">
        <v>126</v>
      </c>
      <c r="F225" s="199" t="s">
        <v>83</v>
      </c>
      <c r="G225" s="200"/>
      <c r="H225" s="200"/>
      <c r="I225" s="200"/>
      <c r="J225" s="201"/>
      <c r="K225" s="29"/>
      <c r="L225" s="30"/>
      <c r="M225" s="24"/>
      <c r="N225" s="25"/>
      <c r="O225" s="26"/>
      <c r="P225" s="8"/>
      <c r="Q225" s="27"/>
      <c r="R225" s="28"/>
      <c r="S225" s="9"/>
      <c r="T225" s="10"/>
      <c r="U225" s="10"/>
      <c r="V225" s="9"/>
      <c r="W225" s="11"/>
      <c r="Z225" s="97"/>
      <c r="AA225" s="147"/>
    </row>
    <row r="226" spans="1:27" ht="20.100000000000001" customHeight="1" x14ac:dyDescent="0.15">
      <c r="A226" s="74">
        <f>IFERROR(IF(AND($K226="○", OR($M226="", $M226&lt;=0, AND(NOT(LEFT($I22,3)="福島県"), $P226=""), $Q226="", $S226="", $T226="", $U226="", $V226="", $W226="")),1001,0),3)</f>
        <v>0</v>
      </c>
      <c r="B226" s="74"/>
      <c r="C226" s="92"/>
      <c r="E226" s="198" t="s">
        <v>127</v>
      </c>
      <c r="F226" s="199" t="s">
        <v>84</v>
      </c>
      <c r="G226" s="200"/>
      <c r="H226" s="200"/>
      <c r="I226" s="200"/>
      <c r="J226" s="201"/>
      <c r="K226" s="29"/>
      <c r="L226" s="30"/>
      <c r="M226" s="24"/>
      <c r="N226" s="25"/>
      <c r="O226" s="26"/>
      <c r="P226" s="8"/>
      <c r="Q226" s="27"/>
      <c r="R226" s="28"/>
      <c r="S226" s="9"/>
      <c r="T226" s="10"/>
      <c r="U226" s="10"/>
      <c r="V226" s="9"/>
      <c r="W226" s="11"/>
      <c r="Z226" s="97"/>
      <c r="AA226" s="147"/>
    </row>
    <row r="227" spans="1:27" ht="20.100000000000001" customHeight="1" x14ac:dyDescent="0.15">
      <c r="A227" s="74">
        <f>IFERROR(IF(AND($K227="○", OR($M227="", $M227&lt;=0, AND(NOT(LEFT($I22,3)="福島県"), $P227=""), $Q227="", $S227="", $T227="", $U227="", $V227="", $W227="")),1001,0),3)</f>
        <v>0</v>
      </c>
      <c r="B227" s="74"/>
      <c r="C227" s="92"/>
      <c r="E227" s="202" t="s">
        <v>128</v>
      </c>
      <c r="F227" s="203" t="s">
        <v>129</v>
      </c>
      <c r="G227" s="204"/>
      <c r="H227" s="204"/>
      <c r="I227" s="204"/>
      <c r="J227" s="205"/>
      <c r="K227" s="52"/>
      <c r="L227" s="53"/>
      <c r="M227" s="56"/>
      <c r="N227" s="57"/>
      <c r="O227" s="58"/>
      <c r="P227" s="12"/>
      <c r="Q227" s="54"/>
      <c r="R227" s="55"/>
      <c r="S227" s="13"/>
      <c r="T227" s="14"/>
      <c r="U227" s="14"/>
      <c r="V227" s="13"/>
      <c r="W227" s="15"/>
      <c r="Z227" s="97"/>
      <c r="AA227" s="147"/>
    </row>
    <row r="228" spans="1:27" ht="20.100000000000001" customHeight="1" x14ac:dyDescent="0.15">
      <c r="A228" s="74"/>
      <c r="B228" s="74"/>
      <c r="C228" s="92"/>
      <c r="D228" s="93"/>
      <c r="E228" s="206"/>
      <c r="F228" s="207"/>
      <c r="G228" s="208"/>
      <c r="H228" s="208"/>
      <c r="I228" s="209"/>
      <c r="J228" s="208"/>
      <c r="K228" s="208"/>
      <c r="Y228" s="98"/>
      <c r="Z228" s="114"/>
      <c r="AA228" s="147"/>
    </row>
    <row r="229" spans="1:27" ht="15.75" customHeight="1" x14ac:dyDescent="0.15">
      <c r="A229" s="74"/>
      <c r="B229" s="74"/>
      <c r="C229" s="88"/>
      <c r="D229" s="93">
        <v>3</v>
      </c>
      <c r="E229" s="69" t="s">
        <v>72</v>
      </c>
      <c r="F229" s="89"/>
      <c r="G229" s="89"/>
      <c r="H229" s="89"/>
      <c r="I229" s="89"/>
      <c r="J229" s="98"/>
      <c r="K229" s="98"/>
      <c r="L229" s="162"/>
      <c r="M229" s="162"/>
      <c r="N229" s="147"/>
      <c r="O229" s="147"/>
      <c r="P229" s="143"/>
      <c r="Q229" s="143"/>
      <c r="R229" s="143"/>
      <c r="S229" s="147"/>
      <c r="T229" s="147"/>
      <c r="U229" s="147"/>
      <c r="V229" s="147"/>
      <c r="W229" s="147"/>
      <c r="X229" s="147"/>
      <c r="Y229" s="147"/>
      <c r="Z229" s="97"/>
    </row>
    <row r="230" spans="1:27" ht="30" customHeight="1" x14ac:dyDescent="0.15">
      <c r="A230" s="74"/>
      <c r="B230" s="74"/>
      <c r="C230" s="88"/>
      <c r="D230" s="93"/>
      <c r="E230" s="113" t="str">
        <f>"建設業の許可番号、許可年月日を入力してください。"
&amp; E232 &amp; "は必ず入力してください。許可番号が複数ある場合は" &amp; E233 &amp; "に入力してください。
許可番号欄は大臣/知事許可をリストから選択し、番号(6桁)を半角の数字で入力してください。例)012345"</f>
        <v>建設業の許可番号、許可年月日を入力してください。許可番号1は必ず入力してください。許可番号が複数ある場合は許可番号2に入力してください。
許可番号欄は大臣/知事許可をリストから選択し、番号(6桁)を半角の数字で入力してください。例)012345</v>
      </c>
      <c r="F230" s="113"/>
      <c r="G230" s="113"/>
      <c r="H230" s="113"/>
      <c r="I230" s="113"/>
      <c r="J230" s="113"/>
      <c r="K230" s="113"/>
      <c r="L230" s="113"/>
      <c r="M230" s="113"/>
      <c r="N230" s="113"/>
      <c r="O230" s="113"/>
      <c r="P230" s="113"/>
      <c r="Q230" s="113"/>
      <c r="R230" s="113"/>
      <c r="S230" s="113"/>
      <c r="T230" s="113"/>
      <c r="U230" s="113"/>
      <c r="V230" s="113"/>
      <c r="W230" s="113"/>
      <c r="X230" s="113"/>
      <c r="Y230" s="113"/>
      <c r="Z230" s="97"/>
    </row>
    <row r="231" spans="1:27" ht="20.100000000000001" customHeight="1" x14ac:dyDescent="0.15">
      <c r="A231" s="74"/>
      <c r="B231" s="74"/>
      <c r="C231" s="88"/>
      <c r="E231" s="210"/>
      <c r="F231" s="211"/>
      <c r="G231" s="211"/>
      <c r="H231" s="211"/>
      <c r="I231" s="212" t="s">
        <v>134</v>
      </c>
      <c r="J231" s="213"/>
      <c r="K231" s="213"/>
      <c r="L231" s="213"/>
      <c r="M231" s="213"/>
      <c r="N231" s="213"/>
      <c r="O231" s="213"/>
      <c r="P231" s="213"/>
      <c r="Q231" s="214"/>
      <c r="R231" s="215" t="s">
        <v>157</v>
      </c>
      <c r="S231" s="216"/>
      <c r="T231" s="98"/>
      <c r="U231" s="98"/>
      <c r="V231" s="98"/>
      <c r="W231" s="98"/>
      <c r="X231" s="98"/>
      <c r="Y231" s="147"/>
      <c r="Z231" s="97"/>
    </row>
    <row r="232" spans="1:27" ht="20.100000000000001" customHeight="1" x14ac:dyDescent="0.15">
      <c r="A232" s="74">
        <f>IFERROR(IF(OR(TRIM($I232)="", OR(NOT(ISNUMBER(VALUE($P232))),TRIM($P232)="",LEN($P232)&lt;&gt;6), $R232=""),1001,0),3)</f>
        <v>1001</v>
      </c>
      <c r="B232" s="235"/>
      <c r="C232" s="92"/>
      <c r="D232" s="93"/>
      <c r="E232" s="217" t="s">
        <v>140</v>
      </c>
      <c r="F232" s="196"/>
      <c r="G232" s="196"/>
      <c r="H232" s="218"/>
      <c r="I232" s="65"/>
      <c r="J232" s="66"/>
      <c r="K232" s="66"/>
      <c r="L232" s="66"/>
      <c r="M232" s="66"/>
      <c r="N232" s="219" t="s">
        <v>62</v>
      </c>
      <c r="O232" s="220" t="s">
        <v>60</v>
      </c>
      <c r="P232" s="2"/>
      <c r="Q232" s="221" t="s">
        <v>61</v>
      </c>
      <c r="R232" s="61"/>
      <c r="S232" s="62"/>
      <c r="T232" s="98"/>
      <c r="U232" s="98"/>
      <c r="V232" s="98"/>
      <c r="W232" s="98"/>
      <c r="X232" s="98"/>
      <c r="Y232" s="98"/>
      <c r="Z232" s="97"/>
    </row>
    <row r="233" spans="1:27" ht="20.100000000000001" customHeight="1" x14ac:dyDescent="0.15">
      <c r="A233" s="74">
        <f>IFERROR(IF(AND(TRIM($P233)&lt;&gt;"", OR(NOT(ISNUMBER(VALUE($P233))),LEN($P233)&lt;&gt;6)),1001,0),3)</f>
        <v>0</v>
      </c>
      <c r="B233" s="74"/>
      <c r="C233" s="92"/>
      <c r="D233" s="93"/>
      <c r="E233" s="222" t="s">
        <v>141</v>
      </c>
      <c r="F233" s="204"/>
      <c r="G233" s="204"/>
      <c r="H233" s="223"/>
      <c r="I233" s="59"/>
      <c r="J233" s="60"/>
      <c r="K233" s="60"/>
      <c r="L233" s="60"/>
      <c r="M233" s="60"/>
      <c r="N233" s="224" t="s">
        <v>62</v>
      </c>
      <c r="O233" s="225" t="s">
        <v>60</v>
      </c>
      <c r="P233" s="3"/>
      <c r="Q233" s="226" t="s">
        <v>61</v>
      </c>
      <c r="R233" s="63"/>
      <c r="S233" s="64"/>
      <c r="T233" s="100"/>
      <c r="U233" s="100"/>
      <c r="V233" s="100"/>
      <c r="W233" s="100"/>
      <c r="X233" s="100"/>
      <c r="Y233" s="98"/>
      <c r="Z233" s="97"/>
    </row>
    <row r="234" spans="1:27" ht="20.100000000000001" customHeight="1" x14ac:dyDescent="0.15">
      <c r="A234" s="112"/>
      <c r="B234" s="74"/>
      <c r="C234" s="92"/>
      <c r="D234" s="93"/>
      <c r="E234" s="227" t="str">
        <f>"*1 "&amp;日付例&amp;"　年月日を入力してください。"</f>
        <v>*1 例)2025/4/1、R7/4/1　年月日を入力してください。</v>
      </c>
      <c r="F234" s="228"/>
      <c r="G234" s="228"/>
      <c r="H234" s="228"/>
      <c r="J234" s="128"/>
      <c r="K234" s="128"/>
      <c r="L234" s="128"/>
      <c r="M234" s="128"/>
      <c r="N234" s="128"/>
      <c r="O234" s="128"/>
      <c r="P234" s="128"/>
      <c r="Q234" s="128"/>
      <c r="R234" s="128"/>
      <c r="S234" s="128"/>
      <c r="T234" s="128"/>
      <c r="U234" s="128"/>
      <c r="V234" s="128"/>
      <c r="W234" s="128"/>
      <c r="X234" s="128"/>
      <c r="Y234" s="128"/>
      <c r="Z234" s="97"/>
      <c r="AA234" s="147"/>
    </row>
    <row r="235" spans="1:27" ht="20.100000000000001" customHeight="1" x14ac:dyDescent="0.15">
      <c r="A235" s="74">
        <f>IFERROR(IF($I235="",1001,0),3)</f>
        <v>1001</v>
      </c>
      <c r="B235" s="74"/>
      <c r="C235" s="92"/>
      <c r="D235" s="93">
        <v>4</v>
      </c>
      <c r="E235" s="69" t="s">
        <v>225</v>
      </c>
      <c r="I235" s="50"/>
      <c r="J235" s="31"/>
      <c r="K235" s="31"/>
      <c r="L235" s="31"/>
      <c r="M235" s="31"/>
      <c r="N235" s="229"/>
      <c r="O235" s="98"/>
      <c r="P235" s="98"/>
      <c r="Q235" s="98"/>
      <c r="R235" s="98"/>
      <c r="S235" s="98"/>
      <c r="T235" s="98"/>
      <c r="U235" s="98"/>
      <c r="V235" s="98"/>
      <c r="W235" s="98"/>
      <c r="X235" s="98"/>
      <c r="Y235" s="98"/>
      <c r="Z235" s="97"/>
    </row>
    <row r="236" spans="1:27" ht="20.100000000000001" customHeight="1" x14ac:dyDescent="0.15">
      <c r="A236" s="74"/>
      <c r="B236" s="74"/>
      <c r="C236" s="101"/>
      <c r="D236" s="98"/>
      <c r="E236" s="125" t="s">
        <v>226</v>
      </c>
      <c r="F236" s="98"/>
      <c r="G236" s="98"/>
      <c r="H236" s="98"/>
      <c r="I236" s="104"/>
      <c r="J236" s="100" t="str">
        <f>日付例&amp;"　年月日を入力してください。"</f>
        <v>例)2025/4/1、R7/4/1　年月日を入力してください。</v>
      </c>
      <c r="K236" s="100"/>
      <c r="L236" s="100"/>
      <c r="M236" s="100"/>
      <c r="N236" s="100"/>
      <c r="O236" s="100"/>
      <c r="P236" s="100"/>
      <c r="Q236" s="100"/>
      <c r="R236" s="100"/>
      <c r="S236" s="100"/>
      <c r="T236" s="100"/>
      <c r="U236" s="100"/>
      <c r="V236" s="100"/>
      <c r="W236" s="100"/>
      <c r="X236" s="100"/>
      <c r="Y236" s="100"/>
      <c r="Z236" s="97"/>
    </row>
    <row r="237" spans="1:27" ht="20.100000000000001" customHeight="1" x14ac:dyDescent="0.15">
      <c r="A237" s="74"/>
      <c r="B237" s="74"/>
      <c r="C237" s="101"/>
      <c r="D237" s="93">
        <v>5</v>
      </c>
      <c r="E237" s="69" t="s">
        <v>224</v>
      </c>
      <c r="G237" s="98"/>
      <c r="H237" s="98"/>
      <c r="I237" s="104"/>
      <c r="J237" s="100"/>
      <c r="K237" s="100"/>
      <c r="L237" s="100"/>
      <c r="M237" s="100"/>
      <c r="N237" s="100"/>
      <c r="O237" s="100"/>
      <c r="P237" s="100"/>
      <c r="Q237" s="100"/>
      <c r="R237" s="100"/>
      <c r="S237" s="100"/>
      <c r="T237" s="100"/>
      <c r="U237" s="100"/>
      <c r="V237" s="100"/>
      <c r="W237" s="100"/>
      <c r="X237" s="100"/>
      <c r="Y237" s="100"/>
      <c r="Z237" s="97"/>
      <c r="AA237" s="147"/>
    </row>
    <row r="238" spans="1:27" ht="45" customHeight="1" x14ac:dyDescent="0.15">
      <c r="A238" s="74"/>
      <c r="B238" s="74"/>
      <c r="C238" s="88"/>
      <c r="E238" s="163" t="s">
        <v>233</v>
      </c>
      <c r="F238" s="163"/>
      <c r="G238" s="163"/>
      <c r="H238" s="163"/>
      <c r="I238" s="163"/>
      <c r="J238" s="163"/>
      <c r="K238" s="163"/>
      <c r="L238" s="163"/>
      <c r="M238" s="163"/>
      <c r="N238" s="163"/>
      <c r="O238" s="163"/>
      <c r="P238" s="163"/>
      <c r="Q238" s="163"/>
      <c r="R238" s="163"/>
      <c r="S238" s="163"/>
      <c r="T238" s="163"/>
      <c r="U238" s="163"/>
      <c r="V238" s="163"/>
      <c r="W238" s="163"/>
      <c r="X238" s="163"/>
      <c r="Y238" s="163"/>
      <c r="Z238" s="97"/>
      <c r="AA238" s="147"/>
    </row>
    <row r="239" spans="1:27" ht="20.100000000000001" customHeight="1" x14ac:dyDescent="0.15">
      <c r="A239" s="74"/>
      <c r="B239" s="74"/>
      <c r="C239" s="92"/>
      <c r="E239" s="164" t="s">
        <v>221</v>
      </c>
      <c r="F239" s="165"/>
      <c r="G239" s="165"/>
      <c r="H239" s="165"/>
      <c r="I239" s="165"/>
      <c r="J239" s="166"/>
      <c r="K239" s="167" t="s">
        <v>174</v>
      </c>
      <c r="L239" s="168"/>
      <c r="M239" s="169" t="s">
        <v>230</v>
      </c>
      <c r="N239" s="170"/>
      <c r="O239" s="171"/>
      <c r="P239" s="230" t="s">
        <v>231</v>
      </c>
      <c r="Q239" s="175" t="s">
        <v>144</v>
      </c>
      <c r="R239" s="176"/>
      <c r="S239" s="176"/>
      <c r="T239" s="176"/>
      <c r="U239" s="177"/>
      <c r="V239" s="109"/>
      <c r="Z239" s="97"/>
      <c r="AA239" s="147"/>
    </row>
    <row r="240" spans="1:27" ht="60" customHeight="1" x14ac:dyDescent="0.15">
      <c r="A240" s="74"/>
      <c r="B240" s="178"/>
      <c r="C240" s="92"/>
      <c r="E240" s="179"/>
      <c r="F240" s="180"/>
      <c r="G240" s="180"/>
      <c r="H240" s="180"/>
      <c r="I240" s="180"/>
      <c r="J240" s="181"/>
      <c r="K240" s="182"/>
      <c r="L240" s="183"/>
      <c r="M240" s="184"/>
      <c r="N240" s="185"/>
      <c r="O240" s="186"/>
      <c r="P240" s="231"/>
      <c r="Q240" s="190" t="s">
        <v>198</v>
      </c>
      <c r="R240" s="191" t="s">
        <v>145</v>
      </c>
      <c r="S240" s="191" t="s">
        <v>130</v>
      </c>
      <c r="T240" s="192" t="s">
        <v>197</v>
      </c>
      <c r="U240" s="193" t="s">
        <v>131</v>
      </c>
      <c r="Z240" s="97"/>
      <c r="AA240" s="147"/>
    </row>
    <row r="241" spans="1:27" ht="20.100000000000001" customHeight="1" x14ac:dyDescent="0.15">
      <c r="A241" s="74"/>
      <c r="B241" s="74"/>
      <c r="C241" s="92"/>
      <c r="E241" s="194" t="s">
        <v>146</v>
      </c>
      <c r="F241" s="195" t="s">
        <v>158</v>
      </c>
      <c r="G241" s="196"/>
      <c r="H241" s="196"/>
      <c r="I241" s="196"/>
      <c r="J241" s="197"/>
      <c r="K241" s="43"/>
      <c r="L241" s="44"/>
      <c r="M241" s="47"/>
      <c r="N241" s="48"/>
      <c r="O241" s="49"/>
      <c r="P241" s="23"/>
      <c r="Q241" s="18"/>
      <c r="R241" s="6"/>
      <c r="S241" s="6"/>
      <c r="T241" s="5"/>
      <c r="U241" s="7"/>
      <c r="Z241" s="97"/>
      <c r="AA241" s="147"/>
    </row>
    <row r="242" spans="1:27" ht="20.100000000000001" customHeight="1" x14ac:dyDescent="0.15">
      <c r="A242" s="74"/>
      <c r="B242" s="74"/>
      <c r="C242" s="92"/>
      <c r="E242" s="198" t="s">
        <v>147</v>
      </c>
      <c r="F242" s="199" t="s">
        <v>159</v>
      </c>
      <c r="G242" s="200"/>
      <c r="H242" s="200"/>
      <c r="I242" s="200"/>
      <c r="J242" s="201"/>
      <c r="K242" s="29"/>
      <c r="L242" s="30"/>
      <c r="M242" s="24"/>
      <c r="N242" s="25"/>
      <c r="O242" s="26"/>
      <c r="P242" s="21"/>
      <c r="Q242" s="19"/>
      <c r="R242" s="10"/>
      <c r="S242" s="10"/>
      <c r="T242" s="9"/>
      <c r="U242" s="11"/>
      <c r="Z242" s="97"/>
      <c r="AA242" s="147"/>
    </row>
    <row r="243" spans="1:27" ht="20.100000000000001" customHeight="1" x14ac:dyDescent="0.15">
      <c r="A243" s="74"/>
      <c r="B243" s="74"/>
      <c r="C243" s="92"/>
      <c r="E243" s="198" t="s">
        <v>148</v>
      </c>
      <c r="F243" s="199" t="s">
        <v>160</v>
      </c>
      <c r="G243" s="200"/>
      <c r="H243" s="200"/>
      <c r="I243" s="200"/>
      <c r="J243" s="201"/>
      <c r="K243" s="29"/>
      <c r="L243" s="30"/>
      <c r="M243" s="24"/>
      <c r="N243" s="25"/>
      <c r="O243" s="26"/>
      <c r="P243" s="21"/>
      <c r="Q243" s="19"/>
      <c r="R243" s="10"/>
      <c r="S243" s="10"/>
      <c r="T243" s="9"/>
      <c r="U243" s="11"/>
      <c r="Z243" s="97"/>
      <c r="AA243" s="147"/>
    </row>
    <row r="244" spans="1:27" ht="20.100000000000001" customHeight="1" x14ac:dyDescent="0.15">
      <c r="A244" s="74"/>
      <c r="B244" s="74"/>
      <c r="C244" s="92"/>
      <c r="E244" s="198" t="s">
        <v>149</v>
      </c>
      <c r="F244" s="199" t="s">
        <v>161</v>
      </c>
      <c r="G244" s="200"/>
      <c r="H244" s="200"/>
      <c r="I244" s="200"/>
      <c r="J244" s="201"/>
      <c r="K244" s="29"/>
      <c r="L244" s="30"/>
      <c r="M244" s="24"/>
      <c r="N244" s="25"/>
      <c r="O244" s="26"/>
      <c r="P244" s="21"/>
      <c r="Q244" s="19"/>
      <c r="R244" s="10"/>
      <c r="S244" s="10"/>
      <c r="T244" s="9"/>
      <c r="U244" s="11"/>
      <c r="Z244" s="97"/>
      <c r="AA244" s="147"/>
    </row>
    <row r="245" spans="1:27" ht="20.100000000000001" customHeight="1" x14ac:dyDescent="0.15">
      <c r="A245" s="74"/>
      <c r="B245" s="74"/>
      <c r="C245" s="92"/>
      <c r="E245" s="198" t="s">
        <v>150</v>
      </c>
      <c r="F245" s="199" t="s">
        <v>219</v>
      </c>
      <c r="G245" s="200"/>
      <c r="H245" s="200"/>
      <c r="I245" s="200"/>
      <c r="J245" s="201"/>
      <c r="K245" s="29"/>
      <c r="L245" s="30"/>
      <c r="M245" s="24"/>
      <c r="N245" s="25"/>
      <c r="O245" s="26"/>
      <c r="P245" s="21"/>
      <c r="Q245" s="19"/>
      <c r="R245" s="10"/>
      <c r="S245" s="10"/>
      <c r="T245" s="9"/>
      <c r="U245" s="11"/>
      <c r="Z245" s="97"/>
      <c r="AA245" s="147"/>
    </row>
    <row r="246" spans="1:27" ht="20.100000000000001" customHeight="1" x14ac:dyDescent="0.15">
      <c r="A246" s="74"/>
      <c r="B246" s="74"/>
      <c r="C246" s="92"/>
      <c r="E246" s="198" t="s">
        <v>151</v>
      </c>
      <c r="F246" s="199" t="s">
        <v>162</v>
      </c>
      <c r="G246" s="200"/>
      <c r="H246" s="200"/>
      <c r="I246" s="200"/>
      <c r="J246" s="201"/>
      <c r="K246" s="29"/>
      <c r="L246" s="30"/>
      <c r="M246" s="24"/>
      <c r="N246" s="25"/>
      <c r="O246" s="26"/>
      <c r="P246" s="21"/>
      <c r="Q246" s="19"/>
      <c r="R246" s="10"/>
      <c r="S246" s="10"/>
      <c r="T246" s="9"/>
      <c r="U246" s="11"/>
      <c r="Z246" s="97"/>
      <c r="AA246" s="147"/>
    </row>
    <row r="247" spans="1:27" ht="20.100000000000001" customHeight="1" x14ac:dyDescent="0.15">
      <c r="A247" s="74"/>
      <c r="B247" s="74"/>
      <c r="C247" s="92"/>
      <c r="E247" s="198" t="s">
        <v>152</v>
      </c>
      <c r="F247" s="199" t="s">
        <v>163</v>
      </c>
      <c r="G247" s="200"/>
      <c r="H247" s="200"/>
      <c r="I247" s="200"/>
      <c r="J247" s="201"/>
      <c r="K247" s="29"/>
      <c r="L247" s="30"/>
      <c r="M247" s="24"/>
      <c r="N247" s="25"/>
      <c r="O247" s="26"/>
      <c r="P247" s="21"/>
      <c r="Q247" s="19"/>
      <c r="R247" s="10"/>
      <c r="S247" s="10"/>
      <c r="T247" s="9"/>
      <c r="U247" s="11"/>
      <c r="Z247" s="97"/>
      <c r="AA247" s="147"/>
    </row>
    <row r="248" spans="1:27" ht="20.100000000000001" customHeight="1" x14ac:dyDescent="0.15">
      <c r="A248" s="74"/>
      <c r="B248" s="74"/>
      <c r="C248" s="92"/>
      <c r="E248" s="198" t="s">
        <v>153</v>
      </c>
      <c r="F248" s="199" t="s">
        <v>164</v>
      </c>
      <c r="G248" s="200"/>
      <c r="H248" s="200"/>
      <c r="I248" s="200"/>
      <c r="J248" s="201"/>
      <c r="K248" s="29"/>
      <c r="L248" s="30"/>
      <c r="M248" s="24"/>
      <c r="N248" s="25"/>
      <c r="O248" s="26"/>
      <c r="P248" s="21"/>
      <c r="Q248" s="19"/>
      <c r="R248" s="10"/>
      <c r="S248" s="10"/>
      <c r="T248" s="9"/>
      <c r="U248" s="11"/>
      <c r="Z248" s="97"/>
      <c r="AA248" s="147"/>
    </row>
    <row r="249" spans="1:27" ht="20.100000000000001" customHeight="1" x14ac:dyDescent="0.15">
      <c r="A249" s="74"/>
      <c r="B249" s="74"/>
      <c r="C249" s="92"/>
      <c r="E249" s="198" t="s">
        <v>154</v>
      </c>
      <c r="F249" s="199" t="s">
        <v>165</v>
      </c>
      <c r="G249" s="200"/>
      <c r="H249" s="200"/>
      <c r="I249" s="200"/>
      <c r="J249" s="201"/>
      <c r="K249" s="29"/>
      <c r="L249" s="30"/>
      <c r="M249" s="24"/>
      <c r="N249" s="25"/>
      <c r="O249" s="26"/>
      <c r="P249" s="21"/>
      <c r="Q249" s="19"/>
      <c r="R249" s="10"/>
      <c r="S249" s="10"/>
      <c r="T249" s="9"/>
      <c r="U249" s="11"/>
      <c r="Z249" s="97"/>
      <c r="AA249" s="147"/>
    </row>
    <row r="250" spans="1:27" ht="20.100000000000001" customHeight="1" x14ac:dyDescent="0.15">
      <c r="A250" s="74"/>
      <c r="B250" s="74"/>
      <c r="C250" s="92"/>
      <c r="E250" s="198" t="s">
        <v>116</v>
      </c>
      <c r="F250" s="199" t="s">
        <v>220</v>
      </c>
      <c r="G250" s="200"/>
      <c r="H250" s="200"/>
      <c r="I250" s="200"/>
      <c r="J250" s="201"/>
      <c r="K250" s="29"/>
      <c r="L250" s="30"/>
      <c r="M250" s="24"/>
      <c r="N250" s="25"/>
      <c r="O250" s="26"/>
      <c r="P250" s="21"/>
      <c r="Q250" s="19"/>
      <c r="R250" s="10"/>
      <c r="S250" s="10"/>
      <c r="T250" s="9"/>
      <c r="U250" s="11"/>
      <c r="Z250" s="97"/>
      <c r="AA250" s="134"/>
    </row>
    <row r="251" spans="1:27" ht="20.100000000000001" customHeight="1" x14ac:dyDescent="0.15">
      <c r="A251" s="74"/>
      <c r="B251" s="74"/>
      <c r="C251" s="92"/>
      <c r="E251" s="198" t="s">
        <v>118</v>
      </c>
      <c r="F251" s="199" t="s">
        <v>166</v>
      </c>
      <c r="G251" s="200"/>
      <c r="H251" s="200"/>
      <c r="I251" s="200"/>
      <c r="J251" s="201"/>
      <c r="K251" s="29"/>
      <c r="L251" s="30"/>
      <c r="M251" s="24"/>
      <c r="N251" s="25"/>
      <c r="O251" s="26"/>
      <c r="P251" s="21"/>
      <c r="Q251" s="19"/>
      <c r="R251" s="10"/>
      <c r="S251" s="10"/>
      <c r="T251" s="9"/>
      <c r="U251" s="11"/>
      <c r="Z251" s="97"/>
      <c r="AA251" s="147"/>
    </row>
    <row r="252" spans="1:27" ht="20.100000000000001" customHeight="1" x14ac:dyDescent="0.15">
      <c r="A252" s="74"/>
      <c r="B252" s="74"/>
      <c r="C252" s="92"/>
      <c r="E252" s="198" t="s">
        <v>119</v>
      </c>
      <c r="F252" s="199" t="s">
        <v>167</v>
      </c>
      <c r="G252" s="200"/>
      <c r="H252" s="200"/>
      <c r="I252" s="200"/>
      <c r="J252" s="201"/>
      <c r="K252" s="29"/>
      <c r="L252" s="30"/>
      <c r="M252" s="24"/>
      <c r="N252" s="25"/>
      <c r="O252" s="26"/>
      <c r="P252" s="21"/>
      <c r="Q252" s="19"/>
      <c r="R252" s="10"/>
      <c r="S252" s="10"/>
      <c r="T252" s="9"/>
      <c r="U252" s="11"/>
      <c r="Z252" s="97"/>
      <c r="AA252" s="147"/>
    </row>
    <row r="253" spans="1:27" ht="20.100000000000001" customHeight="1" x14ac:dyDescent="0.15">
      <c r="A253" s="74"/>
      <c r="B253" s="74"/>
      <c r="C253" s="92"/>
      <c r="E253" s="198" t="s">
        <v>120</v>
      </c>
      <c r="F253" s="199" t="s">
        <v>168</v>
      </c>
      <c r="G253" s="200"/>
      <c r="H253" s="200"/>
      <c r="I253" s="200"/>
      <c r="J253" s="201"/>
      <c r="K253" s="29"/>
      <c r="L253" s="30"/>
      <c r="M253" s="24"/>
      <c r="N253" s="25"/>
      <c r="O253" s="26"/>
      <c r="P253" s="21"/>
      <c r="Q253" s="19"/>
      <c r="R253" s="10"/>
      <c r="S253" s="10"/>
      <c r="T253" s="9"/>
      <c r="U253" s="11"/>
      <c r="Z253" s="97"/>
      <c r="AA253" s="147"/>
    </row>
    <row r="254" spans="1:27" ht="20.100000000000001" customHeight="1" x14ac:dyDescent="0.15">
      <c r="A254" s="74"/>
      <c r="B254" s="74"/>
      <c r="C254" s="92"/>
      <c r="E254" s="198" t="s">
        <v>122</v>
      </c>
      <c r="F254" s="199" t="s">
        <v>169</v>
      </c>
      <c r="G254" s="200"/>
      <c r="H254" s="200"/>
      <c r="I254" s="200"/>
      <c r="J254" s="201"/>
      <c r="K254" s="29"/>
      <c r="L254" s="30"/>
      <c r="M254" s="24"/>
      <c r="N254" s="25"/>
      <c r="O254" s="26"/>
      <c r="P254" s="21"/>
      <c r="Q254" s="19"/>
      <c r="R254" s="10"/>
      <c r="S254" s="10"/>
      <c r="T254" s="9"/>
      <c r="U254" s="11"/>
      <c r="Z254" s="97"/>
      <c r="AA254" s="147"/>
    </row>
    <row r="255" spans="1:27" ht="20.100000000000001" customHeight="1" x14ac:dyDescent="0.15">
      <c r="A255" s="74"/>
      <c r="B255" s="74"/>
      <c r="C255" s="92"/>
      <c r="E255" s="198" t="s">
        <v>124</v>
      </c>
      <c r="F255" s="199" t="s">
        <v>170</v>
      </c>
      <c r="G255" s="200"/>
      <c r="H255" s="200"/>
      <c r="I255" s="200"/>
      <c r="J255" s="201"/>
      <c r="K255" s="29"/>
      <c r="L255" s="30"/>
      <c r="M255" s="24"/>
      <c r="N255" s="25"/>
      <c r="O255" s="26"/>
      <c r="P255" s="21"/>
      <c r="Q255" s="19"/>
      <c r="R255" s="10"/>
      <c r="S255" s="10"/>
      <c r="T255" s="9"/>
      <c r="U255" s="11"/>
      <c r="Z255" s="97"/>
      <c r="AA255" s="147"/>
    </row>
    <row r="256" spans="1:27" ht="20.100000000000001" customHeight="1" x14ac:dyDescent="0.15">
      <c r="A256" s="74"/>
      <c r="B256" s="74"/>
      <c r="C256" s="92"/>
      <c r="E256" s="198" t="s">
        <v>126</v>
      </c>
      <c r="F256" s="199" t="s">
        <v>171</v>
      </c>
      <c r="G256" s="200"/>
      <c r="H256" s="200"/>
      <c r="I256" s="200"/>
      <c r="J256" s="201"/>
      <c r="K256" s="29"/>
      <c r="L256" s="30"/>
      <c r="M256" s="24"/>
      <c r="N256" s="25"/>
      <c r="O256" s="26"/>
      <c r="P256" s="21"/>
      <c r="Q256" s="19"/>
      <c r="R256" s="10"/>
      <c r="S256" s="10"/>
      <c r="T256" s="9"/>
      <c r="U256" s="11"/>
      <c r="Z256" s="97"/>
      <c r="AA256" s="147"/>
    </row>
    <row r="257" spans="1:27" ht="20.100000000000001" customHeight="1" x14ac:dyDescent="0.15">
      <c r="A257" s="74"/>
      <c r="B257" s="74"/>
      <c r="C257" s="92"/>
      <c r="E257" s="198" t="s">
        <v>127</v>
      </c>
      <c r="F257" s="199" t="s">
        <v>172</v>
      </c>
      <c r="G257" s="200"/>
      <c r="H257" s="200"/>
      <c r="I257" s="200"/>
      <c r="J257" s="201"/>
      <c r="K257" s="29"/>
      <c r="L257" s="30"/>
      <c r="M257" s="24"/>
      <c r="N257" s="25"/>
      <c r="O257" s="26"/>
      <c r="P257" s="21"/>
      <c r="Q257" s="19"/>
      <c r="R257" s="10"/>
      <c r="S257" s="10"/>
      <c r="T257" s="9"/>
      <c r="U257" s="11"/>
      <c r="Z257" s="97"/>
      <c r="AA257" s="147"/>
    </row>
    <row r="258" spans="1:27" ht="20.100000000000001" customHeight="1" x14ac:dyDescent="0.15">
      <c r="A258" s="74"/>
      <c r="B258" s="74"/>
      <c r="C258" s="92"/>
      <c r="E258" s="198" t="s">
        <v>128</v>
      </c>
      <c r="F258" s="199" t="s">
        <v>173</v>
      </c>
      <c r="G258" s="200"/>
      <c r="H258" s="200"/>
      <c r="I258" s="200"/>
      <c r="J258" s="201"/>
      <c r="K258" s="29"/>
      <c r="L258" s="30"/>
      <c r="M258" s="24"/>
      <c r="N258" s="25"/>
      <c r="O258" s="26"/>
      <c r="P258" s="21"/>
      <c r="Q258" s="19"/>
      <c r="R258" s="10"/>
      <c r="S258" s="10"/>
      <c r="T258" s="9"/>
      <c r="U258" s="11"/>
      <c r="Z258" s="97"/>
      <c r="AA258" s="134"/>
    </row>
    <row r="259" spans="1:27" ht="20.100000000000001" customHeight="1" x14ac:dyDescent="0.15">
      <c r="A259" s="74"/>
      <c r="B259" s="74"/>
      <c r="C259" s="92"/>
      <c r="E259" s="198" t="s">
        <v>186</v>
      </c>
      <c r="F259" s="199" t="s">
        <v>175</v>
      </c>
      <c r="G259" s="200"/>
      <c r="H259" s="200"/>
      <c r="I259" s="200"/>
      <c r="J259" s="201"/>
      <c r="K259" s="29"/>
      <c r="L259" s="30"/>
      <c r="M259" s="24"/>
      <c r="N259" s="25"/>
      <c r="O259" s="26"/>
      <c r="P259" s="21"/>
      <c r="Q259" s="19"/>
      <c r="R259" s="10"/>
      <c r="S259" s="10"/>
      <c r="T259" s="9"/>
      <c r="U259" s="11"/>
      <c r="Z259" s="97"/>
      <c r="AA259" s="147"/>
    </row>
    <row r="260" spans="1:27" ht="20.100000000000001" customHeight="1" x14ac:dyDescent="0.15">
      <c r="A260" s="74"/>
      <c r="B260" s="74"/>
      <c r="C260" s="92"/>
      <c r="E260" s="198" t="s">
        <v>187</v>
      </c>
      <c r="F260" s="199" t="s">
        <v>176</v>
      </c>
      <c r="G260" s="200"/>
      <c r="H260" s="200"/>
      <c r="I260" s="200"/>
      <c r="J260" s="201"/>
      <c r="K260" s="29"/>
      <c r="L260" s="30"/>
      <c r="M260" s="24"/>
      <c r="N260" s="25"/>
      <c r="O260" s="26"/>
      <c r="P260" s="21"/>
      <c r="Q260" s="19"/>
      <c r="R260" s="10"/>
      <c r="S260" s="10"/>
      <c r="T260" s="9"/>
      <c r="U260" s="11"/>
      <c r="Z260" s="97"/>
      <c r="AA260" s="134"/>
    </row>
    <row r="261" spans="1:27" ht="20.100000000000001" customHeight="1" x14ac:dyDescent="0.15">
      <c r="A261" s="74"/>
      <c r="B261" s="74"/>
      <c r="C261" s="92"/>
      <c r="E261" s="198" t="s">
        <v>188</v>
      </c>
      <c r="F261" s="199" t="s">
        <v>177</v>
      </c>
      <c r="G261" s="200"/>
      <c r="H261" s="200"/>
      <c r="I261" s="200"/>
      <c r="J261" s="201"/>
      <c r="K261" s="29"/>
      <c r="L261" s="30"/>
      <c r="M261" s="24"/>
      <c r="N261" s="25"/>
      <c r="O261" s="26"/>
      <c r="P261" s="21"/>
      <c r="Q261" s="19"/>
      <c r="R261" s="10"/>
      <c r="S261" s="10"/>
      <c r="T261" s="9"/>
      <c r="U261" s="11"/>
      <c r="Z261" s="97"/>
      <c r="AA261" s="147"/>
    </row>
    <row r="262" spans="1:27" ht="20.100000000000001" customHeight="1" x14ac:dyDescent="0.15">
      <c r="A262" s="74"/>
      <c r="B262" s="74"/>
      <c r="C262" s="92"/>
      <c r="E262" s="198" t="s">
        <v>189</v>
      </c>
      <c r="F262" s="199" t="s">
        <v>178</v>
      </c>
      <c r="G262" s="200"/>
      <c r="H262" s="200"/>
      <c r="I262" s="200"/>
      <c r="J262" s="201"/>
      <c r="K262" s="29"/>
      <c r="L262" s="30"/>
      <c r="M262" s="24"/>
      <c r="N262" s="25"/>
      <c r="O262" s="26"/>
      <c r="P262" s="21"/>
      <c r="Q262" s="19"/>
      <c r="R262" s="10"/>
      <c r="S262" s="10"/>
      <c r="T262" s="9"/>
      <c r="U262" s="11"/>
      <c r="Z262" s="97"/>
      <c r="AA262" s="147"/>
    </row>
    <row r="263" spans="1:27" ht="20.100000000000001" customHeight="1" x14ac:dyDescent="0.15">
      <c r="A263" s="74"/>
      <c r="B263" s="74"/>
      <c r="C263" s="92"/>
      <c r="E263" s="198" t="s">
        <v>190</v>
      </c>
      <c r="F263" s="199" t="s">
        <v>179</v>
      </c>
      <c r="G263" s="200"/>
      <c r="H263" s="200"/>
      <c r="I263" s="200"/>
      <c r="J263" s="201"/>
      <c r="K263" s="29"/>
      <c r="L263" s="30"/>
      <c r="M263" s="24"/>
      <c r="N263" s="25"/>
      <c r="O263" s="26"/>
      <c r="P263" s="21"/>
      <c r="Q263" s="19"/>
      <c r="R263" s="10"/>
      <c r="S263" s="10"/>
      <c r="T263" s="9"/>
      <c r="U263" s="11"/>
      <c r="Z263" s="97"/>
      <c r="AA263" s="147"/>
    </row>
    <row r="264" spans="1:27" ht="20.100000000000001" customHeight="1" x14ac:dyDescent="0.15">
      <c r="A264" s="74"/>
      <c r="B264" s="74"/>
      <c r="C264" s="92"/>
      <c r="E264" s="198" t="s">
        <v>191</v>
      </c>
      <c r="F264" s="199" t="s">
        <v>180</v>
      </c>
      <c r="G264" s="200"/>
      <c r="H264" s="200"/>
      <c r="I264" s="200"/>
      <c r="J264" s="201"/>
      <c r="K264" s="29"/>
      <c r="L264" s="30"/>
      <c r="M264" s="24"/>
      <c r="N264" s="25"/>
      <c r="O264" s="26"/>
      <c r="P264" s="21"/>
      <c r="Q264" s="19"/>
      <c r="R264" s="10"/>
      <c r="S264" s="10"/>
      <c r="T264" s="9"/>
      <c r="U264" s="11"/>
      <c r="Z264" s="97"/>
      <c r="AA264" s="147"/>
    </row>
    <row r="265" spans="1:27" ht="20.100000000000001" customHeight="1" x14ac:dyDescent="0.15">
      <c r="A265" s="74"/>
      <c r="B265" s="74"/>
      <c r="C265" s="92"/>
      <c r="E265" s="198" t="s">
        <v>192</v>
      </c>
      <c r="F265" s="199" t="s">
        <v>181</v>
      </c>
      <c r="G265" s="200"/>
      <c r="H265" s="200"/>
      <c r="I265" s="200"/>
      <c r="J265" s="201"/>
      <c r="K265" s="29"/>
      <c r="L265" s="30"/>
      <c r="M265" s="24"/>
      <c r="N265" s="25"/>
      <c r="O265" s="26"/>
      <c r="P265" s="21"/>
      <c r="Q265" s="19"/>
      <c r="R265" s="10"/>
      <c r="S265" s="10"/>
      <c r="T265" s="9"/>
      <c r="U265" s="11"/>
      <c r="Z265" s="97"/>
      <c r="AA265" s="147"/>
    </row>
    <row r="266" spans="1:27" ht="20.100000000000001" customHeight="1" x14ac:dyDescent="0.15">
      <c r="A266" s="74"/>
      <c r="B266" s="74"/>
      <c r="C266" s="92"/>
      <c r="E266" s="198" t="s">
        <v>193</v>
      </c>
      <c r="F266" s="199" t="s">
        <v>182</v>
      </c>
      <c r="G266" s="200"/>
      <c r="H266" s="200"/>
      <c r="I266" s="200"/>
      <c r="J266" s="201"/>
      <c r="K266" s="29"/>
      <c r="L266" s="30"/>
      <c r="M266" s="24"/>
      <c r="N266" s="25"/>
      <c r="O266" s="26"/>
      <c r="P266" s="21"/>
      <c r="Q266" s="19"/>
      <c r="R266" s="10"/>
      <c r="S266" s="10"/>
      <c r="T266" s="9"/>
      <c r="U266" s="11"/>
      <c r="Z266" s="97"/>
      <c r="AA266" s="147"/>
    </row>
    <row r="267" spans="1:27" ht="20.100000000000001" customHeight="1" x14ac:dyDescent="0.15">
      <c r="A267" s="74"/>
      <c r="B267" s="74"/>
      <c r="C267" s="92"/>
      <c r="E267" s="198" t="s">
        <v>194</v>
      </c>
      <c r="F267" s="199" t="s">
        <v>183</v>
      </c>
      <c r="G267" s="200"/>
      <c r="H267" s="200"/>
      <c r="I267" s="200"/>
      <c r="J267" s="201"/>
      <c r="K267" s="29"/>
      <c r="L267" s="30"/>
      <c r="M267" s="24"/>
      <c r="N267" s="25"/>
      <c r="O267" s="26"/>
      <c r="P267" s="21"/>
      <c r="Q267" s="19"/>
      <c r="R267" s="10"/>
      <c r="S267" s="10"/>
      <c r="T267" s="9"/>
      <c r="U267" s="11"/>
      <c r="Z267" s="97"/>
      <c r="AA267" s="147"/>
    </row>
    <row r="268" spans="1:27" ht="20.100000000000001" customHeight="1" x14ac:dyDescent="0.15">
      <c r="A268" s="74"/>
      <c r="B268" s="74"/>
      <c r="C268" s="92"/>
      <c r="E268" s="198" t="s">
        <v>195</v>
      </c>
      <c r="F268" s="199" t="s">
        <v>184</v>
      </c>
      <c r="G268" s="200"/>
      <c r="H268" s="200"/>
      <c r="I268" s="200"/>
      <c r="J268" s="201"/>
      <c r="K268" s="29"/>
      <c r="L268" s="30"/>
      <c r="M268" s="24"/>
      <c r="N268" s="25"/>
      <c r="O268" s="26"/>
      <c r="P268" s="21"/>
      <c r="Q268" s="19"/>
      <c r="R268" s="10"/>
      <c r="S268" s="10"/>
      <c r="T268" s="9"/>
      <c r="U268" s="11"/>
      <c r="Z268" s="97"/>
      <c r="AA268" s="147"/>
    </row>
    <row r="269" spans="1:27" ht="20.100000000000001" customHeight="1" x14ac:dyDescent="0.15">
      <c r="A269" s="74"/>
      <c r="B269" s="74"/>
      <c r="C269" s="92"/>
      <c r="E269" s="202" t="s">
        <v>196</v>
      </c>
      <c r="F269" s="203" t="s">
        <v>185</v>
      </c>
      <c r="G269" s="204"/>
      <c r="H269" s="204"/>
      <c r="I269" s="204"/>
      <c r="J269" s="205"/>
      <c r="K269" s="52"/>
      <c r="L269" s="53"/>
      <c r="M269" s="56"/>
      <c r="N269" s="57"/>
      <c r="O269" s="58"/>
      <c r="P269" s="22"/>
      <c r="Q269" s="20"/>
      <c r="R269" s="14"/>
      <c r="S269" s="14"/>
      <c r="T269" s="13"/>
      <c r="U269" s="15"/>
      <c r="Z269" s="97"/>
      <c r="AA269" s="147"/>
    </row>
    <row r="270" spans="1:27" ht="20.100000000000001" customHeight="1" x14ac:dyDescent="0.15">
      <c r="A270" s="74"/>
      <c r="B270" s="74"/>
      <c r="C270" s="115"/>
      <c r="D270" s="116"/>
      <c r="E270" s="116"/>
      <c r="F270" s="116"/>
      <c r="G270" s="116"/>
      <c r="H270" s="116"/>
      <c r="I270" s="117"/>
      <c r="J270" s="117"/>
      <c r="K270" s="118"/>
      <c r="L270" s="117"/>
      <c r="M270" s="117"/>
      <c r="N270" s="117"/>
      <c r="O270" s="117"/>
      <c r="P270" s="117"/>
      <c r="Q270" s="117"/>
      <c r="R270" s="117"/>
      <c r="S270" s="117"/>
      <c r="T270" s="117"/>
      <c r="U270" s="117"/>
      <c r="V270" s="117"/>
      <c r="W270" s="117"/>
      <c r="X270" s="117"/>
      <c r="Y270" s="146"/>
      <c r="Z270" s="119"/>
      <c r="AA270" s="134"/>
    </row>
    <row r="271" spans="1:27" ht="20.100000000000001" customHeight="1" x14ac:dyDescent="0.15"/>
  </sheetData>
  <sheetProtection algorithmName="SHA-512" hashValue="9at8CNHlVUT3JmxttZcsVKOG6E8urVpUwq3pxz69DXNXLQsPH7fdkhfGIxQoFx6Mgfs8xX4DDoxtmtWqNKJyTg==" saltValue="KkMXQfUMWyJnAJjhMayETg==" spinCount="100000" sheet="1" objects="1" scenarios="1"/>
  <dataConsolidate/>
  <mergeCells count="255">
    <mergeCell ref="M260:O260"/>
    <mergeCell ref="Q222:R222"/>
    <mergeCell ref="K269:L269"/>
    <mergeCell ref="M269:O269"/>
    <mergeCell ref="K268:L268"/>
    <mergeCell ref="M268:O268"/>
    <mergeCell ref="K265:L265"/>
    <mergeCell ref="M265:O265"/>
    <mergeCell ref="K266:L266"/>
    <mergeCell ref="M266:O266"/>
    <mergeCell ref="K267:L267"/>
    <mergeCell ref="M267:O267"/>
    <mergeCell ref="K261:L261"/>
    <mergeCell ref="M261:O261"/>
    <mergeCell ref="K262:L262"/>
    <mergeCell ref="M262:O262"/>
    <mergeCell ref="K263:L263"/>
    <mergeCell ref="M263:O263"/>
    <mergeCell ref="K255:L255"/>
    <mergeCell ref="K264:L264"/>
    <mergeCell ref="M264:O264"/>
    <mergeCell ref="K259:L259"/>
    <mergeCell ref="M259:O259"/>
    <mergeCell ref="I232:M232"/>
    <mergeCell ref="K260:L260"/>
    <mergeCell ref="K248:L248"/>
    <mergeCell ref="M248:O248"/>
    <mergeCell ref="K249:L249"/>
    <mergeCell ref="M249:O249"/>
    <mergeCell ref="K243:L243"/>
    <mergeCell ref="M243:O243"/>
    <mergeCell ref="K244:L244"/>
    <mergeCell ref="M244:O244"/>
    <mergeCell ref="K245:L245"/>
    <mergeCell ref="M245:O245"/>
    <mergeCell ref="K246:L246"/>
    <mergeCell ref="M246:O246"/>
    <mergeCell ref="K247:L247"/>
    <mergeCell ref="M247:O247"/>
    <mergeCell ref="K250:L250"/>
    <mergeCell ref="M250:O250"/>
    <mergeCell ref="K251:L251"/>
    <mergeCell ref="M251:O251"/>
    <mergeCell ref="K258:L258"/>
    <mergeCell ref="M258:O258"/>
    <mergeCell ref="K252:L252"/>
    <mergeCell ref="M252:O252"/>
    <mergeCell ref="K253:L253"/>
    <mergeCell ref="M253:O253"/>
    <mergeCell ref="K254:L254"/>
    <mergeCell ref="M254:O254"/>
    <mergeCell ref="M255:O255"/>
    <mergeCell ref="K256:L256"/>
    <mergeCell ref="M256:O256"/>
    <mergeCell ref="K257:L257"/>
    <mergeCell ref="M257:O257"/>
    <mergeCell ref="F252:J252"/>
    <mergeCell ref="F253:J253"/>
    <mergeCell ref="F254:J254"/>
    <mergeCell ref="F255:J255"/>
    <mergeCell ref="F256:J256"/>
    <mergeCell ref="F248:J248"/>
    <mergeCell ref="F242:J242"/>
    <mergeCell ref="Q239:U239"/>
    <mergeCell ref="Q224:R224"/>
    <mergeCell ref="Q225:R225"/>
    <mergeCell ref="Q226:R226"/>
    <mergeCell ref="Q227:R227"/>
    <mergeCell ref="K224:L224"/>
    <mergeCell ref="K225:L225"/>
    <mergeCell ref="K226:L226"/>
    <mergeCell ref="M227:O227"/>
    <mergeCell ref="I233:M233"/>
    <mergeCell ref="I231:Q231"/>
    <mergeCell ref="R231:S231"/>
    <mergeCell ref="R232:S232"/>
    <mergeCell ref="R233:S233"/>
    <mergeCell ref="E232:H232"/>
    <mergeCell ref="E233:H233"/>
    <mergeCell ref="C201:H201"/>
    <mergeCell ref="F241:J241"/>
    <mergeCell ref="E239:J240"/>
    <mergeCell ref="K239:L240"/>
    <mergeCell ref="F243:J243"/>
    <mergeCell ref="F244:J244"/>
    <mergeCell ref="F245:J245"/>
    <mergeCell ref="F246:J246"/>
    <mergeCell ref="F247:J247"/>
    <mergeCell ref="K218:L218"/>
    <mergeCell ref="K223:L223"/>
    <mergeCell ref="K221:L221"/>
    <mergeCell ref="K222:L222"/>
    <mergeCell ref="C109:H109"/>
    <mergeCell ref="I79:Y79"/>
    <mergeCell ref="I235:M235"/>
    <mergeCell ref="K241:L241"/>
    <mergeCell ref="J76:Y76"/>
    <mergeCell ref="I77:Y77"/>
    <mergeCell ref="F249:J249"/>
    <mergeCell ref="P239:P240"/>
    <mergeCell ref="M241:O241"/>
    <mergeCell ref="K242:L242"/>
    <mergeCell ref="M242:O242"/>
    <mergeCell ref="I126:Y126"/>
    <mergeCell ref="D111:Y111"/>
    <mergeCell ref="I120:Y120"/>
    <mergeCell ref="I112:Y112"/>
    <mergeCell ref="I114:Y114"/>
    <mergeCell ref="I116:Y116"/>
    <mergeCell ref="I122:M122"/>
    <mergeCell ref="S208:W208"/>
    <mergeCell ref="M221:O221"/>
    <mergeCell ref="K227:L227"/>
    <mergeCell ref="K213:L213"/>
    <mergeCell ref="K214:L214"/>
    <mergeCell ref="M222:O222"/>
    <mergeCell ref="C60:H60"/>
    <mergeCell ref="I63:M63"/>
    <mergeCell ref="D43:Y43"/>
    <mergeCell ref="I44:M44"/>
    <mergeCell ref="I46:Y46"/>
    <mergeCell ref="I48:M48"/>
    <mergeCell ref="I50:M50"/>
    <mergeCell ref="D90:Y90"/>
    <mergeCell ref="I91:M91"/>
    <mergeCell ref="I85:M85"/>
    <mergeCell ref="I87:Y87"/>
    <mergeCell ref="C13:H13"/>
    <mergeCell ref="E15:H15"/>
    <mergeCell ref="J15:Y15"/>
    <mergeCell ref="I20:M20"/>
    <mergeCell ref="I22:Y22"/>
    <mergeCell ref="I36:M36"/>
    <mergeCell ref="I38:Y38"/>
    <mergeCell ref="I40:M40"/>
    <mergeCell ref="I24:Y24"/>
    <mergeCell ref="I26:Y26"/>
    <mergeCell ref="I28:Y28"/>
    <mergeCell ref="I30:Y30"/>
    <mergeCell ref="I32:Y32"/>
    <mergeCell ref="I34:M34"/>
    <mergeCell ref="W1:Z1"/>
    <mergeCell ref="I69:M69"/>
    <mergeCell ref="I93:Y93"/>
    <mergeCell ref="I95:M95"/>
    <mergeCell ref="I97:M97"/>
    <mergeCell ref="I167:M167"/>
    <mergeCell ref="I118:M118"/>
    <mergeCell ref="I155:Y155"/>
    <mergeCell ref="K220:L220"/>
    <mergeCell ref="K219:L219"/>
    <mergeCell ref="I204:K204"/>
    <mergeCell ref="K210:L210"/>
    <mergeCell ref="K211:L211"/>
    <mergeCell ref="K212:L212"/>
    <mergeCell ref="Q210:R210"/>
    <mergeCell ref="M210:O210"/>
    <mergeCell ref="M211:O211"/>
    <mergeCell ref="M212:O212"/>
    <mergeCell ref="M213:O213"/>
    <mergeCell ref="Q211:R211"/>
    <mergeCell ref="Q213:R213"/>
    <mergeCell ref="E207:Y207"/>
    <mergeCell ref="E208:J209"/>
    <mergeCell ref="K208:L209"/>
    <mergeCell ref="M208:O209"/>
    <mergeCell ref="P208:P209"/>
    <mergeCell ref="Q208:R209"/>
    <mergeCell ref="F210:J210"/>
    <mergeCell ref="Q212:R212"/>
    <mergeCell ref="Q217:R217"/>
    <mergeCell ref="Q219:R219"/>
    <mergeCell ref="Q220:R220"/>
    <mergeCell ref="Q221:R221"/>
    <mergeCell ref="M214:O214"/>
    <mergeCell ref="M215:O215"/>
    <mergeCell ref="M216:O216"/>
    <mergeCell ref="M217:O217"/>
    <mergeCell ref="M218:O218"/>
    <mergeCell ref="Q218:R218"/>
    <mergeCell ref="M219:O219"/>
    <mergeCell ref="Q215:R215"/>
    <mergeCell ref="Q216:R216"/>
    <mergeCell ref="I196:M196"/>
    <mergeCell ref="I52:Y52"/>
    <mergeCell ref="I99:Y99"/>
    <mergeCell ref="I169:Y169"/>
    <mergeCell ref="I71:Y71"/>
    <mergeCell ref="I73:Y73"/>
    <mergeCell ref="J74:Y74"/>
    <mergeCell ref="I75:Y75"/>
    <mergeCell ref="I165:M165"/>
    <mergeCell ref="I159:M159"/>
    <mergeCell ref="I163:Y163"/>
    <mergeCell ref="I157:Y157"/>
    <mergeCell ref="I81:Y81"/>
    <mergeCell ref="I83:M83"/>
    <mergeCell ref="I124:M124"/>
    <mergeCell ref="C174:H174"/>
    <mergeCell ref="I176:M176"/>
    <mergeCell ref="I178:M178"/>
    <mergeCell ref="I186:M186"/>
    <mergeCell ref="J187:Y187"/>
    <mergeCell ref="I188:M188"/>
    <mergeCell ref="I190:M190"/>
    <mergeCell ref="I192:M192"/>
    <mergeCell ref="I194:M194"/>
    <mergeCell ref="C150:H150"/>
    <mergeCell ref="I153:M153"/>
    <mergeCell ref="I161:M161"/>
    <mergeCell ref="F266:J266"/>
    <mergeCell ref="F267:J267"/>
    <mergeCell ref="F268:J268"/>
    <mergeCell ref="F269:J269"/>
    <mergeCell ref="F220:J220"/>
    <mergeCell ref="F221:J221"/>
    <mergeCell ref="F222:J222"/>
    <mergeCell ref="F223:J223"/>
    <mergeCell ref="F224:J224"/>
    <mergeCell ref="F225:J225"/>
    <mergeCell ref="F226:J226"/>
    <mergeCell ref="F257:J257"/>
    <mergeCell ref="F258:J258"/>
    <mergeCell ref="F259:J259"/>
    <mergeCell ref="F260:J260"/>
    <mergeCell ref="F261:J261"/>
    <mergeCell ref="F262:J262"/>
    <mergeCell ref="F263:J263"/>
    <mergeCell ref="F264:J264"/>
    <mergeCell ref="F265:J265"/>
    <mergeCell ref="F227:J227"/>
    <mergeCell ref="F250:J250"/>
    <mergeCell ref="F251:J251"/>
    <mergeCell ref="F211:J211"/>
    <mergeCell ref="F212:J212"/>
    <mergeCell ref="F213:J213"/>
    <mergeCell ref="F214:J214"/>
    <mergeCell ref="F215:J215"/>
    <mergeCell ref="F216:J216"/>
    <mergeCell ref="F217:J217"/>
    <mergeCell ref="F218:J218"/>
    <mergeCell ref="F219:J219"/>
    <mergeCell ref="E238:Y238"/>
    <mergeCell ref="E230:Y230"/>
    <mergeCell ref="M220:O220"/>
    <mergeCell ref="M223:O223"/>
    <mergeCell ref="M224:O224"/>
    <mergeCell ref="M225:O225"/>
    <mergeCell ref="M226:O226"/>
    <mergeCell ref="Q223:R223"/>
    <mergeCell ref="M239:O240"/>
    <mergeCell ref="K215:L215"/>
    <mergeCell ref="K216:L216"/>
    <mergeCell ref="K217:L217"/>
    <mergeCell ref="Q214:R214"/>
  </mergeCells>
  <phoneticPr fontId="4"/>
  <conditionalFormatting sqref="I20:M20">
    <cfRule type="expression" dxfId="221" priority="222" stopIfTrue="1">
      <formula>$A20&lt;&gt;0</formula>
    </cfRule>
  </conditionalFormatting>
  <conditionalFormatting sqref="I22:Y22">
    <cfRule type="expression" dxfId="220" priority="221" stopIfTrue="1">
      <formula>$A22&lt;&gt;0</formula>
    </cfRule>
  </conditionalFormatting>
  <conditionalFormatting sqref="I24:Y24">
    <cfRule type="expression" dxfId="219" priority="220" stopIfTrue="1">
      <formula>$A24&lt;&gt;0</formula>
    </cfRule>
  </conditionalFormatting>
  <conditionalFormatting sqref="I26:Y26">
    <cfRule type="expression" dxfId="218" priority="219" stopIfTrue="1">
      <formula>$A26&lt;&gt;0</formula>
    </cfRule>
  </conditionalFormatting>
  <conditionalFormatting sqref="I28:Y28">
    <cfRule type="expression" dxfId="217" priority="218" stopIfTrue="1">
      <formula>$A28&lt;&gt;0</formula>
    </cfRule>
  </conditionalFormatting>
  <conditionalFormatting sqref="I30:Y30">
    <cfRule type="expression" dxfId="216" priority="217" stopIfTrue="1">
      <formula>$A30&lt;&gt;0</formula>
    </cfRule>
  </conditionalFormatting>
  <conditionalFormatting sqref="I32:Y32">
    <cfRule type="expression" dxfId="215" priority="216" stopIfTrue="1">
      <formula>$A32&lt;&gt;0</formula>
    </cfRule>
  </conditionalFormatting>
  <conditionalFormatting sqref="I34:M34">
    <cfRule type="expression" dxfId="214" priority="215" stopIfTrue="1">
      <formula>$A34&lt;&gt;0</formula>
    </cfRule>
  </conditionalFormatting>
  <conditionalFormatting sqref="I36:M36">
    <cfRule type="expression" dxfId="213" priority="214" stopIfTrue="1">
      <formula>$A36&lt;&gt;0</formula>
    </cfRule>
  </conditionalFormatting>
  <conditionalFormatting sqref="I38:Y38">
    <cfRule type="expression" dxfId="212" priority="213" stopIfTrue="1">
      <formula>$A38&lt;&gt;0</formula>
    </cfRule>
  </conditionalFormatting>
  <conditionalFormatting sqref="I40:M40">
    <cfRule type="expression" dxfId="211" priority="212" stopIfTrue="1">
      <formula>$A40&lt;&gt;0</formula>
    </cfRule>
  </conditionalFormatting>
  <conditionalFormatting sqref="I46:Y46">
    <cfRule type="expression" dxfId="210" priority="211" stopIfTrue="1">
      <formula>$A46&lt;&gt;0</formula>
    </cfRule>
  </conditionalFormatting>
  <conditionalFormatting sqref="I48:M48">
    <cfRule type="expression" dxfId="209" priority="210" stopIfTrue="1">
      <formula>$A48&lt;&gt;0</formula>
    </cfRule>
  </conditionalFormatting>
  <conditionalFormatting sqref="I50:M50">
    <cfRule type="expression" dxfId="208" priority="209" stopIfTrue="1">
      <formula>$A50&lt;&gt;0</formula>
    </cfRule>
  </conditionalFormatting>
  <conditionalFormatting sqref="I52:Y52">
    <cfRule type="expression" dxfId="207" priority="208" stopIfTrue="1">
      <formula>$A52&lt;&gt;0</formula>
    </cfRule>
  </conditionalFormatting>
  <conditionalFormatting sqref="I63:M63">
    <cfRule type="expression" dxfId="206" priority="207" stopIfTrue="1">
      <formula>$A63&lt;&gt;0</formula>
    </cfRule>
  </conditionalFormatting>
  <conditionalFormatting sqref="I69:M69">
    <cfRule type="expression" dxfId="205" priority="206" stopIfTrue="1">
      <formula>$A69&lt;&gt;0</formula>
    </cfRule>
  </conditionalFormatting>
  <conditionalFormatting sqref="I71:Y71">
    <cfRule type="expression" dxfId="204" priority="205" stopIfTrue="1">
      <formula>$A71&lt;&gt;0</formula>
    </cfRule>
  </conditionalFormatting>
  <conditionalFormatting sqref="I73:Y73">
    <cfRule type="expression" dxfId="203" priority="204" stopIfTrue="1">
      <formula>$A73&lt;&gt;0</formula>
    </cfRule>
  </conditionalFormatting>
  <conditionalFormatting sqref="I75:Y75">
    <cfRule type="expression" dxfId="202" priority="203" stopIfTrue="1">
      <formula>$A75&lt;&gt;0</formula>
    </cfRule>
  </conditionalFormatting>
  <conditionalFormatting sqref="I77:Y77">
    <cfRule type="expression" dxfId="201" priority="202" stopIfTrue="1">
      <formula>$A77&lt;&gt;0</formula>
    </cfRule>
  </conditionalFormatting>
  <conditionalFormatting sqref="I79:Y79">
    <cfRule type="expression" dxfId="200" priority="201" stopIfTrue="1">
      <formula>$A79&lt;&gt;0</formula>
    </cfRule>
  </conditionalFormatting>
  <conditionalFormatting sqref="I81:Y81">
    <cfRule type="expression" dxfId="199" priority="200" stopIfTrue="1">
      <formula>$A81&lt;&gt;0</formula>
    </cfRule>
  </conditionalFormatting>
  <conditionalFormatting sqref="I83:M83">
    <cfRule type="expression" dxfId="198" priority="199" stopIfTrue="1">
      <formula>$A83&lt;&gt;0</formula>
    </cfRule>
  </conditionalFormatting>
  <conditionalFormatting sqref="P83">
    <cfRule type="expression" dxfId="197" priority="198" stopIfTrue="1">
      <formula>$A84&lt;&gt;0</formula>
    </cfRule>
  </conditionalFormatting>
  <conditionalFormatting sqref="I85:M85">
    <cfRule type="expression" dxfId="196" priority="197" stopIfTrue="1">
      <formula>$A85&lt;&gt;0</formula>
    </cfRule>
  </conditionalFormatting>
  <conditionalFormatting sqref="I87:Y87">
    <cfRule type="expression" dxfId="195" priority="196" stopIfTrue="1">
      <formula>$A87&lt;&gt;0</formula>
    </cfRule>
  </conditionalFormatting>
  <conditionalFormatting sqref="I93:Y93">
    <cfRule type="expression" dxfId="194" priority="195" stopIfTrue="1">
      <formula>$A93&lt;&gt;0</formula>
    </cfRule>
  </conditionalFormatting>
  <conditionalFormatting sqref="I95:M95">
    <cfRule type="expression" dxfId="193" priority="194" stopIfTrue="1">
      <formula>$A95&lt;&gt;0</formula>
    </cfRule>
  </conditionalFormatting>
  <conditionalFormatting sqref="I97:M97">
    <cfRule type="expression" dxfId="192" priority="193" stopIfTrue="1">
      <formula>$A97&lt;&gt;0</formula>
    </cfRule>
  </conditionalFormatting>
  <conditionalFormatting sqref="I99:Y99">
    <cfRule type="expression" dxfId="191" priority="192" stopIfTrue="1">
      <formula>$A99&lt;&gt;0</formula>
    </cfRule>
  </conditionalFormatting>
  <conditionalFormatting sqref="I114:Y114">
    <cfRule type="expression" dxfId="190" priority="191" stopIfTrue="1">
      <formula>$A114&lt;&gt;0</formula>
    </cfRule>
  </conditionalFormatting>
  <conditionalFormatting sqref="I116:Y116">
    <cfRule type="expression" dxfId="189" priority="190" stopIfTrue="1">
      <formula>$A116&lt;&gt;0</formula>
    </cfRule>
  </conditionalFormatting>
  <conditionalFormatting sqref="I120:Y120">
    <cfRule type="expression" dxfId="188" priority="189" stopIfTrue="1">
      <formula>$A120&lt;&gt;0</formula>
    </cfRule>
  </conditionalFormatting>
  <conditionalFormatting sqref="I122:M122">
    <cfRule type="expression" dxfId="187" priority="188" stopIfTrue="1">
      <formula>$A122&lt;&gt;0</formula>
    </cfRule>
  </conditionalFormatting>
  <conditionalFormatting sqref="I124:M124">
    <cfRule type="expression" dxfId="186" priority="187" stopIfTrue="1">
      <formula>$A124&lt;&gt;0</formula>
    </cfRule>
  </conditionalFormatting>
  <conditionalFormatting sqref="I126:Y126">
    <cfRule type="expression" dxfId="185" priority="186" stopIfTrue="1">
      <formula>$A126&lt;&gt;0</formula>
    </cfRule>
  </conditionalFormatting>
  <conditionalFormatting sqref="I153:M153">
    <cfRule type="expression" dxfId="184" priority="185" stopIfTrue="1">
      <formula>$A153&lt;&gt;0</formula>
    </cfRule>
  </conditionalFormatting>
  <conditionalFormatting sqref="I155:Y155">
    <cfRule type="expression" dxfId="183" priority="184" stopIfTrue="1">
      <formula>$A155&lt;&gt;0</formula>
    </cfRule>
  </conditionalFormatting>
  <conditionalFormatting sqref="I157:Y157">
    <cfRule type="expression" dxfId="182" priority="183" stopIfTrue="1">
      <formula>$A157&lt;&gt;0</formula>
    </cfRule>
  </conditionalFormatting>
  <conditionalFormatting sqref="I159:M159">
    <cfRule type="expression" dxfId="181" priority="182" stopIfTrue="1">
      <formula>$A159&lt;&gt;0</formula>
    </cfRule>
  </conditionalFormatting>
  <conditionalFormatting sqref="I161:M161">
    <cfRule type="expression" dxfId="180" priority="181" stopIfTrue="1">
      <formula>$A161&lt;&gt;0</formula>
    </cfRule>
  </conditionalFormatting>
  <conditionalFormatting sqref="I163:Y163">
    <cfRule type="expression" dxfId="179" priority="180" stopIfTrue="1">
      <formula>$A163&lt;&gt;0</formula>
    </cfRule>
  </conditionalFormatting>
  <conditionalFormatting sqref="I165:M165">
    <cfRule type="expression" dxfId="178" priority="179" stopIfTrue="1">
      <formula>$A165&lt;&gt;0</formula>
    </cfRule>
  </conditionalFormatting>
  <conditionalFormatting sqref="I167:M167">
    <cfRule type="expression" dxfId="177" priority="178" stopIfTrue="1">
      <formula>$A167&lt;&gt;0</formula>
    </cfRule>
  </conditionalFormatting>
  <conditionalFormatting sqref="I169:Y169">
    <cfRule type="expression" dxfId="176" priority="177" stopIfTrue="1">
      <formula>$A169&lt;&gt;0</formula>
    </cfRule>
  </conditionalFormatting>
  <conditionalFormatting sqref="I176:M176">
    <cfRule type="expression" dxfId="175" priority="176" stopIfTrue="1">
      <formula>$A176&lt;&gt;0</formula>
    </cfRule>
  </conditionalFormatting>
  <conditionalFormatting sqref="I178:M178">
    <cfRule type="expression" dxfId="174" priority="175" stopIfTrue="1">
      <formula>$A178&lt;&gt;0</formula>
    </cfRule>
  </conditionalFormatting>
  <conditionalFormatting sqref="I186:M186">
    <cfRule type="expression" dxfId="173" priority="174" stopIfTrue="1">
      <formula>$A186&lt;&gt;0</formula>
    </cfRule>
  </conditionalFormatting>
  <conditionalFormatting sqref="I188:M188">
    <cfRule type="expression" dxfId="172" priority="173" stopIfTrue="1">
      <formula>$A188&lt;&gt;0</formula>
    </cfRule>
  </conditionalFormatting>
  <conditionalFormatting sqref="I190:M190">
    <cfRule type="expression" dxfId="171" priority="172" stopIfTrue="1">
      <formula>$A190&lt;&gt;0</formula>
    </cfRule>
  </conditionalFormatting>
  <conditionalFormatting sqref="I192:M192">
    <cfRule type="expression" dxfId="170" priority="171" stopIfTrue="1">
      <formula>$A192&lt;&gt;0</formula>
    </cfRule>
  </conditionalFormatting>
  <conditionalFormatting sqref="I194:M194">
    <cfRule type="expression" dxfId="169" priority="170" stopIfTrue="1">
      <formula>$A194&lt;&gt;0</formula>
    </cfRule>
  </conditionalFormatting>
  <conditionalFormatting sqref="I196:M196">
    <cfRule type="expression" dxfId="168" priority="169" stopIfTrue="1">
      <formula>$A196&lt;&gt;0</formula>
    </cfRule>
  </conditionalFormatting>
  <conditionalFormatting sqref="I204:K204">
    <cfRule type="expression" dxfId="167" priority="168" stopIfTrue="1">
      <formula>$A204&lt;&gt;0</formula>
    </cfRule>
  </conditionalFormatting>
  <conditionalFormatting sqref="K210:L210">
    <cfRule type="expression" dxfId="166" priority="167" stopIfTrue="1">
      <formula>希望&lt;&gt;0</formula>
    </cfRule>
  </conditionalFormatting>
  <conditionalFormatting sqref="M210:O210">
    <cfRule type="expression" dxfId="165" priority="166" stopIfTrue="1">
      <formula>AND($A210&lt;&gt;0, OR($M210="",$M210&lt;=0))</formula>
    </cfRule>
  </conditionalFormatting>
  <conditionalFormatting sqref="P210">
    <cfRule type="expression" dxfId="164" priority="165" stopIfTrue="1">
      <formula>AND($A210&lt;&gt;0, AND(NOT(LEFT($I$22,3) ="福島県"), $P210=""))</formula>
    </cfRule>
  </conditionalFormatting>
  <conditionalFormatting sqref="Q210:R210">
    <cfRule type="expression" dxfId="163" priority="164" stopIfTrue="1">
      <formula>AND($A210&lt;&gt;0, $Q210="")</formula>
    </cfRule>
  </conditionalFormatting>
  <conditionalFormatting sqref="S210">
    <cfRule type="expression" dxfId="162" priority="163" stopIfTrue="1">
      <formula>AND($A210&lt;&gt;0, $S210="")</formula>
    </cfRule>
  </conditionalFormatting>
  <conditionalFormatting sqref="T210">
    <cfRule type="expression" dxfId="161" priority="162" stopIfTrue="1">
      <formula>AND($A210&lt;&gt;0, $T210="")</formula>
    </cfRule>
  </conditionalFormatting>
  <conditionalFormatting sqref="U210">
    <cfRule type="expression" dxfId="160" priority="161" stopIfTrue="1">
      <formula>AND($A210&lt;&gt;0, $U210="")</formula>
    </cfRule>
  </conditionalFormatting>
  <conditionalFormatting sqref="V210">
    <cfRule type="expression" dxfId="159" priority="160" stopIfTrue="1">
      <formula>AND($A210&lt;&gt;0, $V210="")</formula>
    </cfRule>
  </conditionalFormatting>
  <conditionalFormatting sqref="W210">
    <cfRule type="expression" dxfId="158" priority="159" stopIfTrue="1">
      <formula>AND($A210&lt;&gt;0, $W210="")</formula>
    </cfRule>
  </conditionalFormatting>
  <conditionalFormatting sqref="K211:L211">
    <cfRule type="expression" dxfId="157" priority="158" stopIfTrue="1">
      <formula>希望&lt;&gt;0</formula>
    </cfRule>
  </conditionalFormatting>
  <conditionalFormatting sqref="M211:O211">
    <cfRule type="expression" dxfId="156" priority="157" stopIfTrue="1">
      <formula>AND($A211&lt;&gt;0, OR($M211="",$M211&lt;=0))</formula>
    </cfRule>
  </conditionalFormatting>
  <conditionalFormatting sqref="P211">
    <cfRule type="expression" dxfId="155" priority="156" stopIfTrue="1">
      <formula>AND($A211&lt;&gt;0, AND(NOT(LEFT($I$22,3) ="福島県"), $P211=""))</formula>
    </cfRule>
  </conditionalFormatting>
  <conditionalFormatting sqref="Q211:R211">
    <cfRule type="expression" dxfId="154" priority="155" stopIfTrue="1">
      <formula>AND($A211&lt;&gt;0, $Q211="")</formula>
    </cfRule>
  </conditionalFormatting>
  <conditionalFormatting sqref="S211">
    <cfRule type="expression" dxfId="153" priority="154" stopIfTrue="1">
      <formula>AND($A211&lt;&gt;0, $S211="")</formula>
    </cfRule>
  </conditionalFormatting>
  <conditionalFormatting sqref="T211">
    <cfRule type="expression" dxfId="152" priority="153" stopIfTrue="1">
      <formula>AND($A211&lt;&gt;0, $T211="")</formula>
    </cfRule>
  </conditionalFormatting>
  <conditionalFormatting sqref="U211">
    <cfRule type="expression" dxfId="151" priority="152" stopIfTrue="1">
      <formula>AND($A211&lt;&gt;0, $U211="")</formula>
    </cfRule>
  </conditionalFormatting>
  <conditionalFormatting sqref="V211">
    <cfRule type="expression" dxfId="150" priority="151" stopIfTrue="1">
      <formula>AND($A211&lt;&gt;0, $V211="")</formula>
    </cfRule>
  </conditionalFormatting>
  <conditionalFormatting sqref="W211">
    <cfRule type="expression" dxfId="149" priority="150" stopIfTrue="1">
      <formula>AND($A211&lt;&gt;0, $W211="")</formula>
    </cfRule>
  </conditionalFormatting>
  <conditionalFormatting sqref="K212:L212">
    <cfRule type="expression" dxfId="148" priority="149" stopIfTrue="1">
      <formula>希望&lt;&gt;0</formula>
    </cfRule>
  </conditionalFormatting>
  <conditionalFormatting sqref="M212:O212">
    <cfRule type="expression" dxfId="147" priority="148" stopIfTrue="1">
      <formula>AND($A212&lt;&gt;0, OR($M212="",$M212&lt;=0))</formula>
    </cfRule>
  </conditionalFormatting>
  <conditionalFormatting sqref="P212">
    <cfRule type="expression" dxfId="146" priority="147" stopIfTrue="1">
      <formula>AND($A212&lt;&gt;0, AND(NOT(LEFT($I$22,3) ="福島県"), $P212=""))</formula>
    </cfRule>
  </conditionalFormatting>
  <conditionalFormatting sqref="Q212:R212">
    <cfRule type="expression" dxfId="145" priority="146" stopIfTrue="1">
      <formula>AND($A212&lt;&gt;0, $Q212="")</formula>
    </cfRule>
  </conditionalFormatting>
  <conditionalFormatting sqref="S212">
    <cfRule type="expression" dxfId="144" priority="145" stopIfTrue="1">
      <formula>AND($A212&lt;&gt;0, $S212="")</formula>
    </cfRule>
  </conditionalFormatting>
  <conditionalFormatting sqref="T212">
    <cfRule type="expression" dxfId="143" priority="144" stopIfTrue="1">
      <formula>AND($A212&lt;&gt;0, $T212="")</formula>
    </cfRule>
  </conditionalFormatting>
  <conditionalFormatting sqref="U212">
    <cfRule type="expression" dxfId="142" priority="143" stopIfTrue="1">
      <formula>AND($A212&lt;&gt;0, $U212="")</formula>
    </cfRule>
  </conditionalFormatting>
  <conditionalFormatting sqref="V212">
    <cfRule type="expression" dxfId="141" priority="142" stopIfTrue="1">
      <formula>AND($A212&lt;&gt;0, $V212="")</formula>
    </cfRule>
  </conditionalFormatting>
  <conditionalFormatting sqref="W212">
    <cfRule type="expression" dxfId="140" priority="141" stopIfTrue="1">
      <formula>AND($A212&lt;&gt;0, $W212="")</formula>
    </cfRule>
  </conditionalFormatting>
  <conditionalFormatting sqref="K213:L213">
    <cfRule type="expression" dxfId="139" priority="140" stopIfTrue="1">
      <formula>希望&lt;&gt;0</formula>
    </cfRule>
  </conditionalFormatting>
  <conditionalFormatting sqref="M213:O213">
    <cfRule type="expression" dxfId="138" priority="139" stopIfTrue="1">
      <formula>AND($A213&lt;&gt;0, OR($M213="",$M213&lt;=0))</formula>
    </cfRule>
  </conditionalFormatting>
  <conditionalFormatting sqref="P213">
    <cfRule type="expression" dxfId="137" priority="138" stopIfTrue="1">
      <formula>AND($A213&lt;&gt;0, AND(NOT(LEFT($I$22,3) ="福島県"), $P213=""))</formula>
    </cfRule>
  </conditionalFormatting>
  <conditionalFormatting sqref="Q213:R213">
    <cfRule type="expression" dxfId="136" priority="137" stopIfTrue="1">
      <formula>AND($A213&lt;&gt;0, $Q213="")</formula>
    </cfRule>
  </conditionalFormatting>
  <conditionalFormatting sqref="S213">
    <cfRule type="expression" dxfId="135" priority="136" stopIfTrue="1">
      <formula>AND($A213&lt;&gt;0, $S213="")</formula>
    </cfRule>
  </conditionalFormatting>
  <conditionalFormatting sqref="T213">
    <cfRule type="expression" dxfId="134" priority="135" stopIfTrue="1">
      <formula>AND($A213&lt;&gt;0, $T213="")</formula>
    </cfRule>
  </conditionalFormatting>
  <conditionalFormatting sqref="U213">
    <cfRule type="expression" dxfId="133" priority="134" stopIfTrue="1">
      <formula>AND($A213&lt;&gt;0, $U213="")</formula>
    </cfRule>
  </conditionalFormatting>
  <conditionalFormatting sqref="V213">
    <cfRule type="expression" dxfId="132" priority="133" stopIfTrue="1">
      <formula>AND($A213&lt;&gt;0, $V213="")</formula>
    </cfRule>
  </conditionalFormatting>
  <conditionalFormatting sqref="W213">
    <cfRule type="expression" dxfId="131" priority="132" stopIfTrue="1">
      <formula>AND($A213&lt;&gt;0, $W213="")</formula>
    </cfRule>
  </conditionalFormatting>
  <conditionalFormatting sqref="K214:L214">
    <cfRule type="expression" dxfId="130" priority="131" stopIfTrue="1">
      <formula>希望&lt;&gt;0</formula>
    </cfRule>
  </conditionalFormatting>
  <conditionalFormatting sqref="M214:O214">
    <cfRule type="expression" dxfId="129" priority="130" stopIfTrue="1">
      <formula>AND($A214&lt;&gt;0, OR($M214="",$M214&lt;=0))</formula>
    </cfRule>
  </conditionalFormatting>
  <conditionalFormatting sqref="P214">
    <cfRule type="expression" dxfId="128" priority="129" stopIfTrue="1">
      <formula>AND($A214&lt;&gt;0, AND(NOT(LEFT($I$22,3) ="福島県"), $P214=""))</formula>
    </cfRule>
  </conditionalFormatting>
  <conditionalFormatting sqref="Q214:R214">
    <cfRule type="expression" dxfId="127" priority="128" stopIfTrue="1">
      <formula>AND($A214&lt;&gt;0, $Q214="")</formula>
    </cfRule>
  </conditionalFormatting>
  <conditionalFormatting sqref="S214">
    <cfRule type="expression" dxfId="126" priority="127" stopIfTrue="1">
      <formula>AND($A214&lt;&gt;0, $S214="")</formula>
    </cfRule>
  </conditionalFormatting>
  <conditionalFormatting sqref="T214">
    <cfRule type="expression" dxfId="125" priority="126" stopIfTrue="1">
      <formula>AND($A214&lt;&gt;0, $T214="")</formula>
    </cfRule>
  </conditionalFormatting>
  <conditionalFormatting sqref="U214">
    <cfRule type="expression" dxfId="124" priority="125" stopIfTrue="1">
      <formula>AND($A214&lt;&gt;0, $U214="")</formula>
    </cfRule>
  </conditionalFormatting>
  <conditionalFormatting sqref="V214">
    <cfRule type="expression" dxfId="123" priority="124" stopIfTrue="1">
      <formula>AND($A214&lt;&gt;0, $V214="")</formula>
    </cfRule>
  </conditionalFormatting>
  <conditionalFormatting sqref="W214">
    <cfRule type="expression" dxfId="122" priority="123" stopIfTrue="1">
      <formula>AND($A214&lt;&gt;0, $W214="")</formula>
    </cfRule>
  </conditionalFormatting>
  <conditionalFormatting sqref="K215:L215">
    <cfRule type="expression" dxfId="121" priority="122" stopIfTrue="1">
      <formula>希望&lt;&gt;0</formula>
    </cfRule>
  </conditionalFormatting>
  <conditionalFormatting sqref="M215:O215">
    <cfRule type="expression" dxfId="120" priority="121" stopIfTrue="1">
      <formula>AND($A215&lt;&gt;0, OR($M215="",$M215&lt;=0))</formula>
    </cfRule>
  </conditionalFormatting>
  <conditionalFormatting sqref="P215">
    <cfRule type="expression" dxfId="119" priority="120" stopIfTrue="1">
      <formula>AND($A215&lt;&gt;0, AND(NOT(LEFT($I$22,3) ="福島県"), $P215=""))</formula>
    </cfRule>
  </conditionalFormatting>
  <conditionalFormatting sqref="Q215:R215">
    <cfRule type="expression" dxfId="118" priority="119" stopIfTrue="1">
      <formula>AND($A215&lt;&gt;0, $Q215="")</formula>
    </cfRule>
  </conditionalFormatting>
  <conditionalFormatting sqref="S215">
    <cfRule type="expression" dxfId="117" priority="118" stopIfTrue="1">
      <formula>AND($A215&lt;&gt;0, $S215="")</formula>
    </cfRule>
  </conditionalFormatting>
  <conditionalFormatting sqref="T215">
    <cfRule type="expression" dxfId="116" priority="117" stopIfTrue="1">
      <formula>AND($A215&lt;&gt;0, $T215="")</formula>
    </cfRule>
  </conditionalFormatting>
  <conditionalFormatting sqref="U215">
    <cfRule type="expression" dxfId="115" priority="116" stopIfTrue="1">
      <formula>AND($A215&lt;&gt;0, $U215="")</formula>
    </cfRule>
  </conditionalFormatting>
  <conditionalFormatting sqref="V215">
    <cfRule type="expression" dxfId="114" priority="115" stopIfTrue="1">
      <formula>AND($A215&lt;&gt;0, $V215="")</formula>
    </cfRule>
  </conditionalFormatting>
  <conditionalFormatting sqref="W215">
    <cfRule type="expression" dxfId="113" priority="114" stopIfTrue="1">
      <formula>AND($A215&lt;&gt;0, $W215="")</formula>
    </cfRule>
  </conditionalFormatting>
  <conditionalFormatting sqref="K216:L216">
    <cfRule type="expression" dxfId="112" priority="113" stopIfTrue="1">
      <formula>希望&lt;&gt;0</formula>
    </cfRule>
  </conditionalFormatting>
  <conditionalFormatting sqref="M216:O216">
    <cfRule type="expression" dxfId="111" priority="112" stopIfTrue="1">
      <formula>AND($A216&lt;&gt;0, OR($M216="",$M216&lt;=0))</formula>
    </cfRule>
  </conditionalFormatting>
  <conditionalFormatting sqref="P216">
    <cfRule type="expression" dxfId="110" priority="111" stopIfTrue="1">
      <formula>AND($A216&lt;&gt;0, AND(NOT(LEFT($I$22,3) ="福島県"), $P216=""))</formula>
    </cfRule>
  </conditionalFormatting>
  <conditionalFormatting sqref="Q216:R216">
    <cfRule type="expression" dxfId="109" priority="110" stopIfTrue="1">
      <formula>AND($A216&lt;&gt;0, $Q216="")</formula>
    </cfRule>
  </conditionalFormatting>
  <conditionalFormatting sqref="S216">
    <cfRule type="expression" dxfId="108" priority="109" stopIfTrue="1">
      <formula>AND($A216&lt;&gt;0, $S216="")</formula>
    </cfRule>
  </conditionalFormatting>
  <conditionalFormatting sqref="T216">
    <cfRule type="expression" dxfId="107" priority="108" stopIfTrue="1">
      <formula>AND($A216&lt;&gt;0, $T216="")</formula>
    </cfRule>
  </conditionalFormatting>
  <conditionalFormatting sqref="U216">
    <cfRule type="expression" dxfId="106" priority="107" stopIfTrue="1">
      <formula>AND($A216&lt;&gt;0, $U216="")</formula>
    </cfRule>
  </conditionalFormatting>
  <conditionalFormatting sqref="V216">
    <cfRule type="expression" dxfId="105" priority="106" stopIfTrue="1">
      <formula>AND($A216&lt;&gt;0, $V216="")</formula>
    </cfRule>
  </conditionalFormatting>
  <conditionalFormatting sqref="W216">
    <cfRule type="expression" dxfId="104" priority="105" stopIfTrue="1">
      <formula>AND($A216&lt;&gt;0, $W216="")</formula>
    </cfRule>
  </conditionalFormatting>
  <conditionalFormatting sqref="K217:L217">
    <cfRule type="expression" dxfId="103" priority="104" stopIfTrue="1">
      <formula>希望&lt;&gt;0</formula>
    </cfRule>
  </conditionalFormatting>
  <conditionalFormatting sqref="M217:O217">
    <cfRule type="expression" dxfId="102" priority="103" stopIfTrue="1">
      <formula>AND($A217&lt;&gt;0, OR($M217="",$M217&lt;=0))</formula>
    </cfRule>
  </conditionalFormatting>
  <conditionalFormatting sqref="P217">
    <cfRule type="expression" dxfId="101" priority="102" stopIfTrue="1">
      <formula>AND($A217&lt;&gt;0, AND(NOT(LEFT($I$22,3) ="福島県"), $P217=""))</formula>
    </cfRule>
  </conditionalFormatting>
  <conditionalFormatting sqref="Q217:R217">
    <cfRule type="expression" dxfId="100" priority="101" stopIfTrue="1">
      <formula>AND($A217&lt;&gt;0, $Q217="")</formula>
    </cfRule>
  </conditionalFormatting>
  <conditionalFormatting sqref="S217">
    <cfRule type="expression" dxfId="99" priority="100" stopIfTrue="1">
      <formula>AND($A217&lt;&gt;0, $S217="")</formula>
    </cfRule>
  </conditionalFormatting>
  <conditionalFormatting sqref="T217">
    <cfRule type="expression" dxfId="98" priority="99" stopIfTrue="1">
      <formula>AND($A217&lt;&gt;0, $T217="")</formula>
    </cfRule>
  </conditionalFormatting>
  <conditionalFormatting sqref="U217">
    <cfRule type="expression" dxfId="97" priority="98" stopIfTrue="1">
      <formula>AND($A217&lt;&gt;0, $U217="")</formula>
    </cfRule>
  </conditionalFormatting>
  <conditionalFormatting sqref="V217">
    <cfRule type="expression" dxfId="96" priority="97" stopIfTrue="1">
      <formula>AND($A217&lt;&gt;0, $V217="")</formula>
    </cfRule>
  </conditionalFormatting>
  <conditionalFormatting sqref="W217">
    <cfRule type="expression" dxfId="95" priority="96" stopIfTrue="1">
      <formula>AND($A217&lt;&gt;0, $W217="")</formula>
    </cfRule>
  </conditionalFormatting>
  <conditionalFormatting sqref="K218:L218">
    <cfRule type="expression" dxfId="94" priority="95" stopIfTrue="1">
      <formula>希望&lt;&gt;0</formula>
    </cfRule>
  </conditionalFormatting>
  <conditionalFormatting sqref="M218:O218">
    <cfRule type="expression" dxfId="93" priority="94" stopIfTrue="1">
      <formula>AND($A218&lt;&gt;0, OR($M218="",$M218&lt;=0))</formula>
    </cfRule>
  </conditionalFormatting>
  <conditionalFormatting sqref="P218">
    <cfRule type="expression" dxfId="92" priority="93" stopIfTrue="1">
      <formula>AND($A218&lt;&gt;0, AND(NOT(LEFT($I$22,3) ="福島県"), $P218=""))</formula>
    </cfRule>
  </conditionalFormatting>
  <conditionalFormatting sqref="Q218:R218">
    <cfRule type="expression" dxfId="91" priority="92" stopIfTrue="1">
      <formula>AND($A218&lt;&gt;0, $Q218="")</formula>
    </cfRule>
  </conditionalFormatting>
  <conditionalFormatting sqref="S218">
    <cfRule type="expression" dxfId="90" priority="91" stopIfTrue="1">
      <formula>AND($A218&lt;&gt;0, $S218="")</formula>
    </cfRule>
  </conditionalFormatting>
  <conditionalFormatting sqref="T218">
    <cfRule type="expression" dxfId="89" priority="90" stopIfTrue="1">
      <formula>AND($A218&lt;&gt;0, $T218="")</formula>
    </cfRule>
  </conditionalFormatting>
  <conditionalFormatting sqref="U218">
    <cfRule type="expression" dxfId="88" priority="89" stopIfTrue="1">
      <formula>AND($A218&lt;&gt;0, $U218="")</formula>
    </cfRule>
  </conditionalFormatting>
  <conditionalFormatting sqref="V218">
    <cfRule type="expression" dxfId="87" priority="88" stopIfTrue="1">
      <formula>AND($A218&lt;&gt;0, $V218="")</formula>
    </cfRule>
  </conditionalFormatting>
  <conditionalFormatting sqref="W218">
    <cfRule type="expression" dxfId="86" priority="87" stopIfTrue="1">
      <formula>AND($A218&lt;&gt;0, $W218="")</formula>
    </cfRule>
  </conditionalFormatting>
  <conditionalFormatting sqref="K219:L219">
    <cfRule type="expression" dxfId="85" priority="86" stopIfTrue="1">
      <formula>希望&lt;&gt;0</formula>
    </cfRule>
  </conditionalFormatting>
  <conditionalFormatting sqref="M219:O219">
    <cfRule type="expression" dxfId="84" priority="85" stopIfTrue="1">
      <formula>AND($A219&lt;&gt;0, OR($M219="",$M219&lt;=0))</formula>
    </cfRule>
  </conditionalFormatting>
  <conditionalFormatting sqref="P219">
    <cfRule type="expression" dxfId="83" priority="84" stopIfTrue="1">
      <formula>AND($A219&lt;&gt;0, AND(NOT(LEFT($I$22,3) ="福島県"), $P219=""))</formula>
    </cfRule>
  </conditionalFormatting>
  <conditionalFormatting sqref="Q219:R219">
    <cfRule type="expression" dxfId="82" priority="83" stopIfTrue="1">
      <formula>AND($A219&lt;&gt;0, $Q219="")</formula>
    </cfRule>
  </conditionalFormatting>
  <conditionalFormatting sqref="S219">
    <cfRule type="expression" dxfId="81" priority="82" stopIfTrue="1">
      <formula>AND($A219&lt;&gt;0, $S219="")</formula>
    </cfRule>
  </conditionalFormatting>
  <conditionalFormatting sqref="T219">
    <cfRule type="expression" dxfId="80" priority="81" stopIfTrue="1">
      <formula>AND($A219&lt;&gt;0, $T219="")</formula>
    </cfRule>
  </conditionalFormatting>
  <conditionalFormatting sqref="U219">
    <cfRule type="expression" dxfId="79" priority="80" stopIfTrue="1">
      <formula>AND($A219&lt;&gt;0, $U219="")</formula>
    </cfRule>
  </conditionalFormatting>
  <conditionalFormatting sqref="V219">
    <cfRule type="expression" dxfId="78" priority="79" stopIfTrue="1">
      <formula>AND($A219&lt;&gt;0, $V219="")</formula>
    </cfRule>
  </conditionalFormatting>
  <conditionalFormatting sqref="W219">
    <cfRule type="expression" dxfId="77" priority="78" stopIfTrue="1">
      <formula>AND($A219&lt;&gt;0, $W219="")</formula>
    </cfRule>
  </conditionalFormatting>
  <conditionalFormatting sqref="K220:L220">
    <cfRule type="expression" dxfId="76" priority="77" stopIfTrue="1">
      <formula>希望&lt;&gt;0</formula>
    </cfRule>
  </conditionalFormatting>
  <conditionalFormatting sqref="M220:O220">
    <cfRule type="expression" dxfId="75" priority="76" stopIfTrue="1">
      <formula>AND($A220&lt;&gt;0, OR($M220="",$M220&lt;=0))</formula>
    </cfRule>
  </conditionalFormatting>
  <conditionalFormatting sqref="P220">
    <cfRule type="expression" dxfId="74" priority="75" stopIfTrue="1">
      <formula>AND($A220&lt;&gt;0, AND(NOT(LEFT($I$22,3) ="福島県"), $P220=""))</formula>
    </cfRule>
  </conditionalFormatting>
  <conditionalFormatting sqref="Q220:R220">
    <cfRule type="expression" dxfId="73" priority="74" stopIfTrue="1">
      <formula>AND($A220&lt;&gt;0, $Q220="")</formula>
    </cfRule>
  </conditionalFormatting>
  <conditionalFormatting sqref="S220">
    <cfRule type="expression" dxfId="72" priority="73" stopIfTrue="1">
      <formula>AND($A220&lt;&gt;0, $S220="")</formula>
    </cfRule>
  </conditionalFormatting>
  <conditionalFormatting sqref="T220">
    <cfRule type="expression" dxfId="71" priority="72" stopIfTrue="1">
      <formula>AND($A220&lt;&gt;0, $T220="")</formula>
    </cfRule>
  </conditionalFormatting>
  <conditionalFormatting sqref="U220">
    <cfRule type="expression" dxfId="70" priority="71" stopIfTrue="1">
      <formula>AND($A220&lt;&gt;0, $U220="")</formula>
    </cfRule>
  </conditionalFormatting>
  <conditionalFormatting sqref="V220">
    <cfRule type="expression" dxfId="69" priority="70" stopIfTrue="1">
      <formula>AND($A220&lt;&gt;0, $V220="")</formula>
    </cfRule>
  </conditionalFormatting>
  <conditionalFormatting sqref="W220">
    <cfRule type="expression" dxfId="68" priority="69" stopIfTrue="1">
      <formula>AND($A220&lt;&gt;0, $W220="")</formula>
    </cfRule>
  </conditionalFormatting>
  <conditionalFormatting sqref="K221:L221">
    <cfRule type="expression" dxfId="67" priority="68" stopIfTrue="1">
      <formula>希望&lt;&gt;0</formula>
    </cfRule>
  </conditionalFormatting>
  <conditionalFormatting sqref="M221:O221">
    <cfRule type="expression" dxfId="66" priority="67" stopIfTrue="1">
      <formula>AND($A221&lt;&gt;0, OR($M221="",$M221&lt;=0))</formula>
    </cfRule>
  </conditionalFormatting>
  <conditionalFormatting sqref="P221">
    <cfRule type="expression" dxfId="65" priority="66" stopIfTrue="1">
      <formula>AND($A221&lt;&gt;0, AND(NOT(LEFT($I$22,3) ="福島県"), $P221=""))</formula>
    </cfRule>
  </conditionalFormatting>
  <conditionalFormatting sqref="Q221:R221">
    <cfRule type="expression" dxfId="64" priority="65" stopIfTrue="1">
      <formula>AND($A221&lt;&gt;0, $Q221="")</formula>
    </cfRule>
  </conditionalFormatting>
  <conditionalFormatting sqref="S221">
    <cfRule type="expression" dxfId="63" priority="64" stopIfTrue="1">
      <formula>AND($A221&lt;&gt;0, $S221="")</formula>
    </cfRule>
  </conditionalFormatting>
  <conditionalFormatting sqref="T221">
    <cfRule type="expression" dxfId="62" priority="63" stopIfTrue="1">
      <formula>AND($A221&lt;&gt;0, $T221="")</formula>
    </cfRule>
  </conditionalFormatting>
  <conditionalFormatting sqref="U221">
    <cfRule type="expression" dxfId="61" priority="62" stopIfTrue="1">
      <formula>AND($A221&lt;&gt;0, $U221="")</formula>
    </cfRule>
  </conditionalFormatting>
  <conditionalFormatting sqref="V221">
    <cfRule type="expression" dxfId="60" priority="61" stopIfTrue="1">
      <formula>AND($A221&lt;&gt;0, $V221="")</formula>
    </cfRule>
  </conditionalFormatting>
  <conditionalFormatting sqref="W221">
    <cfRule type="expression" dxfId="59" priority="60" stopIfTrue="1">
      <formula>AND($A221&lt;&gt;0, $W221="")</formula>
    </cfRule>
  </conditionalFormatting>
  <conditionalFormatting sqref="K222:L222">
    <cfRule type="expression" dxfId="58" priority="59" stopIfTrue="1">
      <formula>希望&lt;&gt;0</formula>
    </cfRule>
  </conditionalFormatting>
  <conditionalFormatting sqref="M222:O222">
    <cfRule type="expression" dxfId="57" priority="58" stopIfTrue="1">
      <formula>AND($A222&lt;&gt;0, OR($M222="",$M222&lt;=0))</formula>
    </cfRule>
  </conditionalFormatting>
  <conditionalFormatting sqref="P222">
    <cfRule type="expression" dxfId="56" priority="57" stopIfTrue="1">
      <formula>AND($A222&lt;&gt;0, AND(NOT(LEFT($I$22,3) ="福島県"), $P222=""))</formula>
    </cfRule>
  </conditionalFormatting>
  <conditionalFormatting sqref="Q222:R222">
    <cfRule type="expression" dxfId="55" priority="56" stopIfTrue="1">
      <formula>AND($A222&lt;&gt;0, $Q222="")</formula>
    </cfRule>
  </conditionalFormatting>
  <conditionalFormatting sqref="S222">
    <cfRule type="expression" dxfId="54" priority="55" stopIfTrue="1">
      <formula>AND($A222&lt;&gt;0, $S222="")</formula>
    </cfRule>
  </conditionalFormatting>
  <conditionalFormatting sqref="T222">
    <cfRule type="expression" dxfId="53" priority="54" stopIfTrue="1">
      <formula>AND($A222&lt;&gt;0, $T222="")</formula>
    </cfRule>
  </conditionalFormatting>
  <conditionalFormatting sqref="U222">
    <cfRule type="expression" dxfId="52" priority="53" stopIfTrue="1">
      <formula>AND($A222&lt;&gt;0, $U222="")</formula>
    </cfRule>
  </conditionalFormatting>
  <conditionalFormatting sqref="V222">
    <cfRule type="expression" dxfId="51" priority="52" stopIfTrue="1">
      <formula>AND($A222&lt;&gt;0, $V222="")</formula>
    </cfRule>
  </conditionalFormatting>
  <conditionalFormatting sqref="W222">
    <cfRule type="expression" dxfId="50" priority="51" stopIfTrue="1">
      <formula>AND($A222&lt;&gt;0, $W222="")</formula>
    </cfRule>
  </conditionalFormatting>
  <conditionalFormatting sqref="K223:L223">
    <cfRule type="expression" dxfId="49" priority="50" stopIfTrue="1">
      <formula>希望&lt;&gt;0</formula>
    </cfRule>
  </conditionalFormatting>
  <conditionalFormatting sqref="M223:O223">
    <cfRule type="expression" dxfId="48" priority="49" stopIfTrue="1">
      <formula>AND($A223&lt;&gt;0, OR($M223="",$M223&lt;=0))</formula>
    </cfRule>
  </conditionalFormatting>
  <conditionalFormatting sqref="P223">
    <cfRule type="expression" dxfId="47" priority="48" stopIfTrue="1">
      <formula>AND($A223&lt;&gt;0, AND(NOT(LEFT($I$22,3) ="福島県"), $P223=""))</formula>
    </cfRule>
  </conditionalFormatting>
  <conditionalFormatting sqref="Q223:R223">
    <cfRule type="expression" dxfId="46" priority="47" stopIfTrue="1">
      <formula>AND($A223&lt;&gt;0, $Q223="")</formula>
    </cfRule>
  </conditionalFormatting>
  <conditionalFormatting sqref="S223">
    <cfRule type="expression" dxfId="45" priority="46" stopIfTrue="1">
      <formula>AND($A223&lt;&gt;0, $S223="")</formula>
    </cfRule>
  </conditionalFormatting>
  <conditionalFormatting sqref="T223">
    <cfRule type="expression" dxfId="44" priority="45" stopIfTrue="1">
      <formula>AND($A223&lt;&gt;0, $T223="")</formula>
    </cfRule>
  </conditionalFormatting>
  <conditionalFormatting sqref="U223">
    <cfRule type="expression" dxfId="43" priority="44" stopIfTrue="1">
      <formula>AND($A223&lt;&gt;0, $U223="")</formula>
    </cfRule>
  </conditionalFormatting>
  <conditionalFormatting sqref="V223">
    <cfRule type="expression" dxfId="42" priority="43" stopIfTrue="1">
      <formula>AND($A223&lt;&gt;0, $V223="")</formula>
    </cfRule>
  </conditionalFormatting>
  <conditionalFormatting sqref="W223">
    <cfRule type="expression" dxfId="41" priority="42" stopIfTrue="1">
      <formula>AND($A223&lt;&gt;0, $W223="")</formula>
    </cfRule>
  </conditionalFormatting>
  <conditionalFormatting sqref="K224:L224">
    <cfRule type="expression" dxfId="40" priority="41" stopIfTrue="1">
      <formula>希望&lt;&gt;0</formula>
    </cfRule>
  </conditionalFormatting>
  <conditionalFormatting sqref="M224:O224">
    <cfRule type="expression" dxfId="39" priority="40" stopIfTrue="1">
      <formula>AND($A224&lt;&gt;0, OR($M224="",$M224&lt;=0))</formula>
    </cfRule>
  </conditionalFormatting>
  <conditionalFormatting sqref="P224">
    <cfRule type="expression" dxfId="38" priority="39" stopIfTrue="1">
      <formula>AND($A224&lt;&gt;0, AND(NOT(LEFT($I$22,3) ="福島県"), $P224=""))</formula>
    </cfRule>
  </conditionalFormatting>
  <conditionalFormatting sqref="Q224:R224">
    <cfRule type="expression" dxfId="37" priority="38" stopIfTrue="1">
      <formula>AND($A224&lt;&gt;0, $Q224="")</formula>
    </cfRule>
  </conditionalFormatting>
  <conditionalFormatting sqref="S224">
    <cfRule type="expression" dxfId="36" priority="37" stopIfTrue="1">
      <formula>AND($A224&lt;&gt;0, $S224="")</formula>
    </cfRule>
  </conditionalFormatting>
  <conditionalFormatting sqref="T224">
    <cfRule type="expression" dxfId="35" priority="36" stopIfTrue="1">
      <formula>AND($A224&lt;&gt;0, $T224="")</formula>
    </cfRule>
  </conditionalFormatting>
  <conditionalFormatting sqref="U224">
    <cfRule type="expression" dxfId="34" priority="35" stopIfTrue="1">
      <formula>AND($A224&lt;&gt;0, $U224="")</formula>
    </cfRule>
  </conditionalFormatting>
  <conditionalFormatting sqref="V224">
    <cfRule type="expression" dxfId="33" priority="34" stopIfTrue="1">
      <formula>AND($A224&lt;&gt;0, $V224="")</formula>
    </cfRule>
  </conditionalFormatting>
  <conditionalFormatting sqref="W224">
    <cfRule type="expression" dxfId="32" priority="33" stopIfTrue="1">
      <formula>AND($A224&lt;&gt;0, $W224="")</formula>
    </cfRule>
  </conditionalFormatting>
  <conditionalFormatting sqref="K225:L225">
    <cfRule type="expression" dxfId="31" priority="32" stopIfTrue="1">
      <formula>希望&lt;&gt;0</formula>
    </cfRule>
  </conditionalFormatting>
  <conditionalFormatting sqref="M225:O225">
    <cfRule type="expression" dxfId="30" priority="31" stopIfTrue="1">
      <formula>AND($A225&lt;&gt;0, OR($M225="",$M225&lt;=0))</formula>
    </cfRule>
  </conditionalFormatting>
  <conditionalFormatting sqref="P225">
    <cfRule type="expression" dxfId="29" priority="30" stopIfTrue="1">
      <formula>AND($A225&lt;&gt;0, AND(NOT(LEFT($I$22,3) ="福島県"), $P225=""))</formula>
    </cfRule>
  </conditionalFormatting>
  <conditionalFormatting sqref="Q225:R225">
    <cfRule type="expression" dxfId="28" priority="29" stopIfTrue="1">
      <formula>AND($A225&lt;&gt;0, $Q225="")</formula>
    </cfRule>
  </conditionalFormatting>
  <conditionalFormatting sqref="S225">
    <cfRule type="expression" dxfId="27" priority="28" stopIfTrue="1">
      <formula>AND($A225&lt;&gt;0, $S225="")</formula>
    </cfRule>
  </conditionalFormatting>
  <conditionalFormatting sqref="T225">
    <cfRule type="expression" dxfId="26" priority="27" stopIfTrue="1">
      <formula>AND($A225&lt;&gt;0, $T225="")</formula>
    </cfRule>
  </conditionalFormatting>
  <conditionalFormatting sqref="U225">
    <cfRule type="expression" dxfId="25" priority="26" stopIfTrue="1">
      <formula>AND($A225&lt;&gt;0, $U225="")</formula>
    </cfRule>
  </conditionalFormatting>
  <conditionalFormatting sqref="V225">
    <cfRule type="expression" dxfId="24" priority="25" stopIfTrue="1">
      <formula>AND($A225&lt;&gt;0, $V225="")</formula>
    </cfRule>
  </conditionalFormatting>
  <conditionalFormatting sqref="W225">
    <cfRule type="expression" dxfId="23" priority="24" stopIfTrue="1">
      <formula>AND($A225&lt;&gt;0, $W225="")</formula>
    </cfRule>
  </conditionalFormatting>
  <conditionalFormatting sqref="K226:L226">
    <cfRule type="expression" dxfId="22" priority="23" stopIfTrue="1">
      <formula>希望&lt;&gt;0</formula>
    </cfRule>
  </conditionalFormatting>
  <conditionalFormatting sqref="M226:O226">
    <cfRule type="expression" dxfId="21" priority="22" stopIfTrue="1">
      <formula>AND($A226&lt;&gt;0, OR($M226="",$M226&lt;=0))</formula>
    </cfRule>
  </conditionalFormatting>
  <conditionalFormatting sqref="P226">
    <cfRule type="expression" dxfId="20" priority="21" stopIfTrue="1">
      <formula>AND($A226&lt;&gt;0, AND(NOT(LEFT($I$22,3) ="福島県"), $P226=""))</formula>
    </cfRule>
  </conditionalFormatting>
  <conditionalFormatting sqref="Q226:R226">
    <cfRule type="expression" dxfId="19" priority="20" stopIfTrue="1">
      <formula>AND($A226&lt;&gt;0, $Q226="")</formula>
    </cfRule>
  </conditionalFormatting>
  <conditionalFormatting sqref="S226">
    <cfRule type="expression" dxfId="18" priority="19" stopIfTrue="1">
      <formula>AND($A226&lt;&gt;0, $S226="")</formula>
    </cfRule>
  </conditionalFormatting>
  <conditionalFormatting sqref="T226">
    <cfRule type="expression" dxfId="17" priority="18" stopIfTrue="1">
      <formula>AND($A226&lt;&gt;0, $T226="")</formula>
    </cfRule>
  </conditionalFormatting>
  <conditionalFormatting sqref="U226">
    <cfRule type="expression" dxfId="16" priority="17" stopIfTrue="1">
      <formula>AND($A226&lt;&gt;0, $U226="")</formula>
    </cfRule>
  </conditionalFormatting>
  <conditionalFormatting sqref="V226">
    <cfRule type="expression" dxfId="15" priority="16" stopIfTrue="1">
      <formula>AND($A226&lt;&gt;0, $V226="")</formula>
    </cfRule>
  </conditionalFormatting>
  <conditionalFormatting sqref="W226">
    <cfRule type="expression" dxfId="14" priority="15" stopIfTrue="1">
      <formula>AND($A226&lt;&gt;0, $W226="")</formula>
    </cfRule>
  </conditionalFormatting>
  <conditionalFormatting sqref="K227:L227">
    <cfRule type="expression" dxfId="13" priority="14" stopIfTrue="1">
      <formula>希望&lt;&gt;0</formula>
    </cfRule>
  </conditionalFormatting>
  <conditionalFormatting sqref="M227:O227">
    <cfRule type="expression" dxfId="12" priority="13" stopIfTrue="1">
      <formula>AND($A227&lt;&gt;0, OR($M227="",$M227&lt;=0))</formula>
    </cfRule>
  </conditionalFormatting>
  <conditionalFormatting sqref="P227">
    <cfRule type="expression" dxfId="11" priority="12" stopIfTrue="1">
      <formula>AND($A227&lt;&gt;0, AND(NOT(LEFT($I$22,3) ="福島県"), $P227=""))</formula>
    </cfRule>
  </conditionalFormatting>
  <conditionalFormatting sqref="Q227:R227">
    <cfRule type="expression" dxfId="10" priority="11" stopIfTrue="1">
      <formula>AND($A227&lt;&gt;0, $Q227="")</formula>
    </cfRule>
  </conditionalFormatting>
  <conditionalFormatting sqref="S227">
    <cfRule type="expression" dxfId="9" priority="10" stopIfTrue="1">
      <formula>AND($A227&lt;&gt;0, $S227="")</formula>
    </cfRule>
  </conditionalFormatting>
  <conditionalFormatting sqref="T227">
    <cfRule type="expression" dxfId="8" priority="9" stopIfTrue="1">
      <formula>AND($A227&lt;&gt;0, $T227="")</formula>
    </cfRule>
  </conditionalFormatting>
  <conditionalFormatting sqref="U227">
    <cfRule type="expression" dxfId="7" priority="8" stopIfTrue="1">
      <formula>AND($A227&lt;&gt;0, $U227="")</formula>
    </cfRule>
  </conditionalFormatting>
  <conditionalFormatting sqref="V227">
    <cfRule type="expression" dxfId="6" priority="7" stopIfTrue="1">
      <formula>AND($A227&lt;&gt;0, $V227="")</formula>
    </cfRule>
  </conditionalFormatting>
  <conditionalFormatting sqref="W227">
    <cfRule type="expression" dxfId="5" priority="6" stopIfTrue="1">
      <formula>AND($A227&lt;&gt;0, $W227="")</formula>
    </cfRule>
  </conditionalFormatting>
  <conditionalFormatting sqref="I232:M232">
    <cfRule type="expression" dxfId="4" priority="5" stopIfTrue="1">
      <formula>TRIM($I232)=""</formula>
    </cfRule>
  </conditionalFormatting>
  <conditionalFormatting sqref="P232">
    <cfRule type="expression" dxfId="3" priority="4" stopIfTrue="1">
      <formula>OR(NOT(ISNUMBER(VALUE($P232))),TRIM($P232)="",LEN($P232)&lt;&gt;6)</formula>
    </cfRule>
  </conditionalFormatting>
  <conditionalFormatting sqref="R232:S232">
    <cfRule type="expression" dxfId="2" priority="3" stopIfTrue="1">
      <formula>$R232=""</formula>
    </cfRule>
  </conditionalFormatting>
  <conditionalFormatting sqref="P233">
    <cfRule type="expression" dxfId="1" priority="2" stopIfTrue="1">
      <formula>$A233&lt;&gt;0</formula>
    </cfRule>
  </conditionalFormatting>
  <conditionalFormatting sqref="I235:M235">
    <cfRule type="expression" dxfId="0" priority="1" stopIfTrue="1">
      <formula>$A235&lt;&gt;0</formula>
    </cfRule>
  </conditionalFormatting>
  <dataValidations count="462">
    <dataValidation imeMode="halfAlpha" allowBlank="1" showInputMessage="1" showErrorMessage="1" sqref="P232 P233" xr:uid="{43041DB9-A205-4D72-9D38-72779DEFD7AE}"/>
    <dataValidation imeMode="hiragana" allowBlank="1" showInputMessage="1" showErrorMessage="1" sqref="I22:Y22" xr:uid="{401BC3AD-DC9B-4966-8FDC-F89CFB114A59}"/>
    <dataValidation type="whole" imeMode="halfAlpha" allowBlank="1" showInputMessage="1" showErrorMessage="1" error="7桁の数字を入力してください" sqref="I20:M20" xr:uid="{70BC2652-6DFA-4793-9E02-3887D39749FA}">
      <formula1>0</formula1>
      <formula2>9999999</formula2>
    </dataValidation>
    <dataValidation imeMode="fullKatakana" allowBlank="1" showInputMessage="1" showErrorMessage="1" sqref="I24:Y24" xr:uid="{0AAE7EA1-8728-4AA9-96F8-3B5DF067C23A}"/>
    <dataValidation imeMode="hiragana" allowBlank="1" showInputMessage="1" showErrorMessage="1" sqref="I26:Y26" xr:uid="{A6A508E7-1684-4828-A42A-B7BF961EB490}"/>
    <dataValidation imeMode="hiragana" allowBlank="1" showInputMessage="1" showErrorMessage="1" sqref="I28:Y28" xr:uid="{91078618-5D20-4C7B-A8E0-3E30AAB61EA8}"/>
    <dataValidation imeMode="fullKatakana" allowBlank="1" showInputMessage="1" showErrorMessage="1" sqref="I30:Y30" xr:uid="{8C4CBB66-4B0C-4435-AF12-489900F68E8F}"/>
    <dataValidation imeMode="hiragana" allowBlank="1" showInputMessage="1" showErrorMessage="1" sqref="I32:Y32" xr:uid="{54A8C03E-0769-4402-BD6C-7AD4FF7E0612}"/>
    <dataValidation imeMode="halfAlpha" allowBlank="1" showInputMessage="1" showErrorMessage="1" sqref="I34:M34" xr:uid="{7935E8D4-AAA0-43DB-AA87-02CEB551B5B6}"/>
    <dataValidation imeMode="halfAlpha" allowBlank="1" showInputMessage="1" showErrorMessage="1" sqref="P34" xr:uid="{09D822EC-8EC4-49D2-93F7-4FF85FAA425D}"/>
    <dataValidation imeMode="halfAlpha" allowBlank="1" showInputMessage="1" showErrorMessage="1" sqref="I36:M36" xr:uid="{C6882545-9E77-4D88-AF87-FD4FDEF83700}"/>
    <dataValidation imeMode="halfAlpha" allowBlank="1" showInputMessage="1" showErrorMessage="1" sqref="I38:Y38" xr:uid="{7B3BF8A3-D3E8-4133-B1D8-E5BA0686F323}"/>
    <dataValidation type="list" imeMode="halfAlpha" allowBlank="1" showInputMessage="1" showErrorMessage="1" error="リストから選択してください" sqref="I40:M40" xr:uid="{DD28D217-6178-49CC-ABA5-B17492E7B4F3}">
      <formula1>"一致する,一致しない"</formula1>
    </dataValidation>
    <dataValidation type="whole" imeMode="halfAlpha" allowBlank="1" showInputMessage="1" showErrorMessage="1" error="7桁の数字を入力してください" sqref="I44:M44" xr:uid="{B291069A-73D1-49B1-B2E9-5131BFD0EA83}">
      <formula1>0</formula1>
      <formula2>9999999</formula2>
    </dataValidation>
    <dataValidation imeMode="hiragana" allowBlank="1" showInputMessage="1" showErrorMessage="1" sqref="I46:Y46" xr:uid="{A9FB03EA-D1B6-4EC3-8260-F33E02848E98}"/>
    <dataValidation imeMode="halfAlpha" allowBlank="1" showInputMessage="1" showErrorMessage="1" sqref="I48:M48" xr:uid="{7C44A289-7CA7-4E17-9F07-18EDA6A31ECD}"/>
    <dataValidation imeMode="halfAlpha" allowBlank="1" showInputMessage="1" showErrorMessage="1" sqref="I50:M50" xr:uid="{9BBE2A59-AD3E-4136-9633-04FF93E31518}"/>
    <dataValidation imeMode="halfAlpha" allowBlank="1" showInputMessage="1" showErrorMessage="1" sqref="I52:Y52" xr:uid="{F984DA6F-5BB4-4E6F-BF0E-ACB38877F9D1}"/>
    <dataValidation type="list" imeMode="halfAlpha" allowBlank="1" showInputMessage="1" showErrorMessage="1" error="リストから選択してください" sqref="I63:M63" xr:uid="{6046B3FB-452D-4247-967A-00F77FE82BE6}">
      <formula1>"しない,する"</formula1>
    </dataValidation>
    <dataValidation type="whole" imeMode="halfAlpha" allowBlank="1" showInputMessage="1" showErrorMessage="1" error="7桁の数字を入力してください" sqref="I69:M69" xr:uid="{05CFDE3D-91D0-4FE6-952E-7041EF1E11B4}">
      <formula1>0</formula1>
      <formula2>9999999</formula2>
    </dataValidation>
    <dataValidation imeMode="hiragana" allowBlank="1" showInputMessage="1" showErrorMessage="1" sqref="I71:Y71" xr:uid="{5D5E14B0-A2C8-4201-9D00-2D7BEFD23046}"/>
    <dataValidation imeMode="fullKatakana" allowBlank="1" showInputMessage="1" showErrorMessage="1" sqref="I73:Y73" xr:uid="{0446EC36-3CC5-44FA-B9C6-80D212B198C3}"/>
    <dataValidation imeMode="hiragana" allowBlank="1" showInputMessage="1" showErrorMessage="1" sqref="I75:Y75" xr:uid="{881703BE-85CF-48B1-B5C1-2FC285FD2ADF}"/>
    <dataValidation imeMode="hiragana" allowBlank="1" showInputMessage="1" showErrorMessage="1" sqref="I77:Y77" xr:uid="{ACDD6839-5791-4E97-AF66-F307E1FC3A2E}"/>
    <dataValidation imeMode="fullKatakana" allowBlank="1" showInputMessage="1" showErrorMessage="1" sqref="I79:Y79" xr:uid="{C7EE96EF-03BA-41B1-BC9A-F8A64442F5F5}"/>
    <dataValidation imeMode="hiragana" allowBlank="1" showInputMessage="1" showErrorMessage="1" sqref="I81:Y81" xr:uid="{8173F2A4-FED0-4CF2-B38F-0AFD2517A304}"/>
    <dataValidation imeMode="halfAlpha" allowBlank="1" showInputMessage="1" showErrorMessage="1" sqref="I83:M83" xr:uid="{2A971A63-F2E9-413B-B038-D1F7B5E2CDFE}"/>
    <dataValidation imeMode="halfAlpha" allowBlank="1" showInputMessage="1" showErrorMessage="1" sqref="P83" xr:uid="{D08069BC-DA8A-4C76-8A44-260212AAD9B0}"/>
    <dataValidation imeMode="halfAlpha" allowBlank="1" showInputMessage="1" showErrorMessage="1" sqref="I85:M85" xr:uid="{CC3FD0F5-2BEE-495A-80F4-E1AF989F0B4A}"/>
    <dataValidation imeMode="halfAlpha" allowBlank="1" showInputMessage="1" showErrorMessage="1" sqref="I87:Y87" xr:uid="{60CEC513-F032-48DC-A2BF-7DC8AE420E6F}"/>
    <dataValidation type="whole" imeMode="halfAlpha" allowBlank="1" showInputMessage="1" showErrorMessage="1" error="7桁の数字を入力してください" sqref="I91:M91" xr:uid="{D0B592B0-A8B5-43F0-8432-AB8C7DD43F3E}">
      <formula1>0</formula1>
      <formula2>9999999</formula2>
    </dataValidation>
    <dataValidation imeMode="hiragana" allowBlank="1" showInputMessage="1" showErrorMessage="1" sqref="I93:Y93" xr:uid="{ECFBEE01-3403-449D-ADB1-A4AEF4F0D337}"/>
    <dataValidation imeMode="halfAlpha" allowBlank="1" showInputMessage="1" showErrorMessage="1" sqref="I95:M95" xr:uid="{901B0DC8-616D-4715-8689-3C43C01DBB3C}"/>
    <dataValidation imeMode="halfAlpha" allowBlank="1" showInputMessage="1" showErrorMessage="1" sqref="I97:M97" xr:uid="{737ED332-9DBD-4E79-ADC3-F6AC0FD098BC}"/>
    <dataValidation imeMode="halfAlpha" allowBlank="1" showInputMessage="1" showErrorMessage="1" sqref="I99:Y99" xr:uid="{91D6AB4F-D9FA-4E2C-B82B-D4B233BECCC7}"/>
    <dataValidation imeMode="hiragana" allowBlank="1" showInputMessage="1" showErrorMessage="1" sqref="I112:Y112" xr:uid="{4C6E544C-023A-4783-8ED9-4BFDB9A570C3}"/>
    <dataValidation imeMode="fullKatakana" allowBlank="1" showInputMessage="1" showErrorMessage="1" sqref="I114:Y114" xr:uid="{43A7578D-2E14-42C3-B585-0100F29F157E}"/>
    <dataValidation imeMode="hiragana" allowBlank="1" showInputMessage="1" showErrorMessage="1" sqref="I116:Y116" xr:uid="{6E9D1AE3-0E8B-40D2-B959-E7CF5A529AA9}"/>
    <dataValidation type="whole" imeMode="halfAlpha" allowBlank="1" showInputMessage="1" showErrorMessage="1" error="7桁の数字を入力してください" sqref="I118:M118" xr:uid="{BC81A937-242A-4797-A49C-AFF333964C33}">
      <formula1>0</formula1>
      <formula2>9999999</formula2>
    </dataValidation>
    <dataValidation imeMode="hiragana" allowBlank="1" showInputMessage="1" showErrorMessage="1" sqref="I120:Y120" xr:uid="{1BE15865-A054-419E-B164-8C2A705CEC81}"/>
    <dataValidation imeMode="halfAlpha" allowBlank="1" showInputMessage="1" showErrorMessage="1" sqref="I122:M122" xr:uid="{9F557B2B-AC25-4B82-A6C9-84A5595B2A18}"/>
    <dataValidation imeMode="halfAlpha" allowBlank="1" showInputMessage="1" showErrorMessage="1" sqref="P122" xr:uid="{C0C123D6-A1D0-463E-B1AB-3155E15994B4}"/>
    <dataValidation imeMode="halfAlpha" allowBlank="1" showInputMessage="1" showErrorMessage="1" sqref="I124:M124" xr:uid="{FF373473-3DD9-4A61-A59A-C2846ECC799C}"/>
    <dataValidation imeMode="halfAlpha" allowBlank="1" showInputMessage="1" showErrorMessage="1" sqref="I126:Y126" xr:uid="{7447C483-E2D0-46FC-A99F-4BCF40AED95A}"/>
    <dataValidation type="list" imeMode="halfAlpha" allowBlank="1" showInputMessage="1" showErrorMessage="1" error="リストから選択してください" sqref="I153:M153" xr:uid="{2CF3AE66-438D-4F76-88B7-74A1C6ADFA38}">
      <formula1>"しない,する"</formula1>
    </dataValidation>
    <dataValidation imeMode="fullKatakana" allowBlank="1" showInputMessage="1" showErrorMessage="1" sqref="I155:Y155" xr:uid="{E2701A64-E8C6-49A5-93CE-21B56138A78E}"/>
    <dataValidation imeMode="hiragana" allowBlank="1" showInputMessage="1" showErrorMessage="1" sqref="I157:Y157" xr:uid="{D6EE5AA4-8C91-44CD-ACE6-5B7BC7E70890}"/>
    <dataValidation imeMode="halfAlpha" allowBlank="1" showInputMessage="1" showErrorMessage="1" sqref="I159:M159" xr:uid="{9808C773-7C9C-4BF5-ACEB-429445CF5031}"/>
    <dataValidation type="whole" imeMode="halfAlpha" allowBlank="1" showInputMessage="1" showErrorMessage="1" error="7桁の数字を入力してください" sqref="I161:M161" xr:uid="{23380A3E-FE3F-4CE2-B95C-3E41B3DF09CA}">
      <formula1>0</formula1>
      <formula2>9999999</formula2>
    </dataValidation>
    <dataValidation imeMode="hiragana" allowBlank="1" showInputMessage="1" showErrorMessage="1" sqref="I163:Y163" xr:uid="{3771E744-DCF5-43A2-918F-45738B745899}"/>
    <dataValidation imeMode="halfAlpha" allowBlank="1" showInputMessage="1" showErrorMessage="1" sqref="I165:M165" xr:uid="{13D5DD19-FAF1-4D28-BE98-9EB24EF494D7}"/>
    <dataValidation imeMode="halfAlpha" allowBlank="1" showInputMessage="1" showErrorMessage="1" sqref="I167:M167" xr:uid="{7D518509-FC0F-4F83-8818-C2E2370B7D37}"/>
    <dataValidation imeMode="halfAlpha" allowBlank="1" showInputMessage="1" showErrorMessage="1" sqref="I169:Y169" xr:uid="{7F7A456D-7373-42E2-9B95-F8F777F8E2C1}"/>
    <dataValidation type="whole" imeMode="halfAlpha" allowBlank="1" showInputMessage="1" showErrorMessage="1" error="有効な数字を入力してください。10兆円以上になる場合は、9,999,999,999と入力してください" sqref="I176:M176" xr:uid="{19EEEB6D-1850-4689-B06B-F89157CF4679}">
      <formula1>-9999999999</formula1>
      <formula2>9999999999</formula2>
    </dataValidation>
    <dataValidation type="whole" imeMode="halfAlpha" allowBlank="1" showInputMessage="1" showErrorMessage="1" error="有効な数字を入力してください" sqref="I178:M178" xr:uid="{7DC956EA-43E2-4D5F-BA87-011673BF95A5}">
      <formula1>0</formula1>
      <formula2>9999999999</formula2>
    </dataValidation>
    <dataValidation type="whole" imeMode="halfAlpha" allowBlank="1" showInputMessage="1" showErrorMessage="1" error="有効な数字を入力してください" sqref="I186:M186" xr:uid="{6B6A8792-C63E-4215-A04C-797823B53D24}">
      <formula1>0</formula1>
      <formula2>9999999999</formula2>
    </dataValidation>
    <dataValidation type="list" imeMode="halfAlpha" allowBlank="1" showInputMessage="1" showErrorMessage="1" error="リストから選択してください" sqref="I188:M188" xr:uid="{E87438ED-DF99-4FBF-A31A-123404B4E104}">
      <formula1>"有,無"</formula1>
    </dataValidation>
    <dataValidation type="list" imeMode="halfAlpha" allowBlank="1" showInputMessage="1" showErrorMessage="1" error="リストから選択してください" sqref="I190:M190" xr:uid="{3375B0E2-9E26-47F0-928E-16134627E898}">
      <formula1>"有,無"</formula1>
    </dataValidation>
    <dataValidation type="list" imeMode="halfAlpha" allowBlank="1" showInputMessage="1" showErrorMessage="1" error="リストから選択してください" sqref="I192:M192" xr:uid="{24EB3ECD-F99F-432C-A108-5B93B5E6AD90}">
      <formula1>"有,無"</formula1>
    </dataValidation>
    <dataValidation type="list" imeMode="halfAlpha" allowBlank="1" showInputMessage="1" showErrorMessage="1" error="リストから選択してください" sqref="I194:M194" xr:uid="{DC6FBAD4-6B45-4814-8C03-856D69269780}">
      <formula1>"有,無"</formula1>
    </dataValidation>
    <dataValidation type="list" imeMode="halfAlpha" allowBlank="1" showInputMessage="1" showErrorMessage="1" error="リストから選択してください" sqref="I196:M196" xr:uid="{8D16E3B9-BE40-47E4-815C-84E122BA1524}">
      <formula1>"有,無"</formula1>
    </dataValidation>
    <dataValidation type="list" imeMode="halfAlpha" allowBlank="1" showInputMessage="1" showErrorMessage="1" error="リストから選択してください" sqref="I204:K204" xr:uid="{5FC04EF4-93C4-4993-8124-814346CA8395}">
      <formula1>"2,3"</formula1>
    </dataValidation>
    <dataValidation allowBlank="1" showInputMessage="1" showErrorMessage="1" sqref="B208 B232" xr:uid="{A29489CC-2C87-41EF-8F3E-195A30D13623}"/>
    <dataValidation type="list" imeMode="halfAlpha" allowBlank="1" showInputMessage="1" showErrorMessage="1" error="リストから選択してください" sqref="K210:L210" xr:uid="{DCD68BFE-4C02-46FF-B747-E1E8B285762E}">
      <formula1>"○,　"</formula1>
    </dataValidation>
    <dataValidation type="whole" imeMode="halfAlpha" allowBlank="1" showInputMessage="1" showErrorMessage="1" error="有効な数字を入力してください。10兆円以上になる場合は、9,999,999,999と入力してください" sqref="M210:O210" xr:uid="{BE996C28-F6E5-46FB-B17F-24C9D74FE7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0" xr:uid="{87A95488-0066-4C71-BFE6-AA5907C6B2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0:R210" xr:uid="{5C53F441-7605-4EBF-A50E-F4FC00C43888}">
      <formula1>-9999999999</formula1>
      <formula2>9999999999</formula2>
    </dataValidation>
    <dataValidation type="whole" imeMode="halfAlpha" allowBlank="1" showInputMessage="1" showErrorMessage="1" error="有効な数字を入力してください" sqref="S210" xr:uid="{9C96DFAA-34B8-443D-9541-FE74A7009593}">
      <formula1>0</formula1>
      <formula2>9999999999</formula2>
    </dataValidation>
    <dataValidation type="whole" imeMode="halfAlpha" allowBlank="1" showInputMessage="1" showErrorMessage="1" error="有効な数字を入力してください" sqref="T210" xr:uid="{3D00C6B6-B2CA-4677-B53D-2E0A206CE1B1}">
      <formula1>0</formula1>
      <formula2>9999999999</formula2>
    </dataValidation>
    <dataValidation type="whole" imeMode="halfAlpha" allowBlank="1" showInputMessage="1" showErrorMessage="1" error="有効な数字を入力してください" sqref="U210" xr:uid="{C49737CE-66F9-42AC-ACE0-7CA4780F7295}">
      <formula1>0</formula1>
      <formula2>9999999999</formula2>
    </dataValidation>
    <dataValidation type="whole" imeMode="halfAlpha" allowBlank="1" showInputMessage="1" showErrorMessage="1" error="有効な数字を入力してください" sqref="V210" xr:uid="{A8C60E0F-A63B-4B05-A6D2-ECADC09EAF5B}">
      <formula1>0</formula1>
      <formula2>9999999999</formula2>
    </dataValidation>
    <dataValidation type="whole" imeMode="halfAlpha" allowBlank="1" showInputMessage="1" showErrorMessage="1" error="有効な数字を入力してください" sqref="W210" xr:uid="{739C9DCD-71BD-489C-B630-8CDC24B00B66}">
      <formula1>0</formula1>
      <formula2>9999999999</formula2>
    </dataValidation>
    <dataValidation type="list" imeMode="halfAlpha" allowBlank="1" showInputMessage="1" showErrorMessage="1" error="リストから選択してください" sqref="K211:L211" xr:uid="{1B0B0236-43A0-4120-AE32-BFCDB9B56BEE}">
      <formula1>"○,　"</formula1>
    </dataValidation>
    <dataValidation type="whole" imeMode="halfAlpha" allowBlank="1" showInputMessage="1" showErrorMessage="1" error="有効な数字を入力してください。10兆円以上になる場合は、9,999,999,999と入力してください" sqref="M211:O211" xr:uid="{5C9CF2BF-BDB4-44EE-91B8-148479B078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1" xr:uid="{2205884B-426C-436E-9A7A-FD4DAF2970D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1:R211" xr:uid="{E852AE8A-FA2D-4FED-8E48-15E144A6BDE0}">
      <formula1>-9999999999</formula1>
      <formula2>9999999999</formula2>
    </dataValidation>
    <dataValidation type="whole" imeMode="halfAlpha" allowBlank="1" showInputMessage="1" showErrorMessage="1" error="有効な数字を入力してください" sqref="S211" xr:uid="{DA480B47-46ED-48B8-9426-58D4FD3AD3C1}">
      <formula1>0</formula1>
      <formula2>9999999999</formula2>
    </dataValidation>
    <dataValidation type="whole" imeMode="halfAlpha" allowBlank="1" showInputMessage="1" showErrorMessage="1" error="有効な数字を入力してください" sqref="T211" xr:uid="{42253B89-F5CC-4C66-8DE3-14552B2BE312}">
      <formula1>0</formula1>
      <formula2>9999999999</formula2>
    </dataValidation>
    <dataValidation type="whole" imeMode="halfAlpha" allowBlank="1" showInputMessage="1" showErrorMessage="1" error="有効な数字を入力してください" sqref="U211" xr:uid="{FC256EB0-92FD-4CA6-883B-5EDD14960968}">
      <formula1>0</formula1>
      <formula2>9999999999</formula2>
    </dataValidation>
    <dataValidation type="whole" imeMode="halfAlpha" allowBlank="1" showInputMessage="1" showErrorMessage="1" error="有効な数字を入力してください" sqref="V211" xr:uid="{CA79524F-233C-4FA8-993C-B217A87C1F2D}">
      <formula1>0</formula1>
      <formula2>9999999999</formula2>
    </dataValidation>
    <dataValidation type="whole" imeMode="halfAlpha" allowBlank="1" showInputMessage="1" showErrorMessage="1" error="有効な数字を入力してください" sqref="W211" xr:uid="{78A36087-65B7-49AC-8F58-8428D6C64B28}">
      <formula1>0</formula1>
      <formula2>9999999999</formula2>
    </dataValidation>
    <dataValidation type="list" imeMode="halfAlpha" allowBlank="1" showInputMessage="1" showErrorMessage="1" error="リストから選択してください" sqref="K212:L212" xr:uid="{2C5F99F8-17A7-46A4-ADB3-C2FA7309B064}">
      <formula1>"○,　"</formula1>
    </dataValidation>
    <dataValidation type="whole" imeMode="halfAlpha" allowBlank="1" showInputMessage="1" showErrorMessage="1" error="有効な数字を入力してください。10兆円以上になる場合は、9,999,999,999と入力してください" sqref="M212:O212" xr:uid="{FAD248A4-3403-435B-B47E-5FF948F00E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2" xr:uid="{49D8FC67-0B80-45BB-801E-7F6CC66B0D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2:R212" xr:uid="{0DE4830C-5457-432F-AE72-BB61E8E7FE77}">
      <formula1>-9999999999</formula1>
      <formula2>9999999999</formula2>
    </dataValidation>
    <dataValidation type="whole" imeMode="halfAlpha" allowBlank="1" showInputMessage="1" showErrorMessage="1" error="有効な数字を入力してください" sqref="S212" xr:uid="{B3288F0E-37FF-4CD5-B0C7-016B77E56E09}">
      <formula1>0</formula1>
      <formula2>9999999999</formula2>
    </dataValidation>
    <dataValidation type="whole" imeMode="halfAlpha" allowBlank="1" showInputMessage="1" showErrorMessage="1" error="有効な数字を入力してください" sqref="T212" xr:uid="{8BD0FC53-1AF0-422B-9E4B-9FE86053C51E}">
      <formula1>0</formula1>
      <formula2>9999999999</formula2>
    </dataValidation>
    <dataValidation type="whole" imeMode="halfAlpha" allowBlank="1" showInputMessage="1" showErrorMessage="1" error="有効な数字を入力してください" sqref="U212" xr:uid="{4903E93F-7C46-478A-9F2D-0A334E4AAF87}">
      <formula1>0</formula1>
      <formula2>9999999999</formula2>
    </dataValidation>
    <dataValidation type="whole" imeMode="halfAlpha" allowBlank="1" showInputMessage="1" showErrorMessage="1" error="有効な数字を入力してください" sqref="V212" xr:uid="{F2E6205E-B26A-435B-94D3-FDC7EFE04B7A}">
      <formula1>0</formula1>
      <formula2>9999999999</formula2>
    </dataValidation>
    <dataValidation type="whole" imeMode="halfAlpha" allowBlank="1" showInputMessage="1" showErrorMessage="1" error="有効な数字を入力してください" sqref="W212" xr:uid="{11933D3C-8949-4A24-A201-74BD0B9468AA}">
      <formula1>0</formula1>
      <formula2>9999999999</formula2>
    </dataValidation>
    <dataValidation type="list" imeMode="halfAlpha" allowBlank="1" showInputMessage="1" showErrorMessage="1" error="リストから選択してください" sqref="K213:L213" xr:uid="{9AD380AE-B3EE-4F6B-86B8-C3AB7FB35416}">
      <formula1>"○,　"</formula1>
    </dataValidation>
    <dataValidation type="whole" imeMode="halfAlpha" allowBlank="1" showInputMessage="1" showErrorMessage="1" error="有効な数字を入力してください。10兆円以上になる場合は、9,999,999,999と入力してください" sqref="M213:O213" xr:uid="{DE4547D5-70AC-4928-BCD4-DD896AF01B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3" xr:uid="{354593B5-8EDD-4F3E-BDE9-D824D74595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3:R213" xr:uid="{AC4DCB93-4079-4159-9833-86F477301EA2}">
      <formula1>-9999999999</formula1>
      <formula2>9999999999</formula2>
    </dataValidation>
    <dataValidation type="whole" imeMode="halfAlpha" allowBlank="1" showInputMessage="1" showErrorMessage="1" error="有効な数字を入力してください" sqref="S213" xr:uid="{088C5A86-B5E6-47D2-86CD-D08C8AD2CE64}">
      <formula1>0</formula1>
      <formula2>9999999999</formula2>
    </dataValidation>
    <dataValidation type="whole" imeMode="halfAlpha" allowBlank="1" showInputMessage="1" showErrorMessage="1" error="有効な数字を入力してください" sqref="T213" xr:uid="{08BE06E1-1F3A-4E27-BCE3-B4E59C0F3DA9}">
      <formula1>0</formula1>
      <formula2>9999999999</formula2>
    </dataValidation>
    <dataValidation type="whole" imeMode="halfAlpha" allowBlank="1" showInputMessage="1" showErrorMessage="1" error="有効な数字を入力してください" sqref="U213" xr:uid="{2073F21D-0AE4-41AE-AE28-515E788BACB4}">
      <formula1>0</formula1>
      <formula2>9999999999</formula2>
    </dataValidation>
    <dataValidation type="whole" imeMode="halfAlpha" allowBlank="1" showInputMessage="1" showErrorMessage="1" error="有効な数字を入力してください" sqref="V213" xr:uid="{3F12C330-FF71-4E16-9FDB-A4214AC5D810}">
      <formula1>0</formula1>
      <formula2>9999999999</formula2>
    </dataValidation>
    <dataValidation type="whole" imeMode="halfAlpha" allowBlank="1" showInputMessage="1" showErrorMessage="1" error="有効な数字を入力してください" sqref="W213" xr:uid="{08AF5CCC-DB29-471A-B409-D884682E7E7C}">
      <formula1>0</formula1>
      <formula2>9999999999</formula2>
    </dataValidation>
    <dataValidation type="list" imeMode="halfAlpha" allowBlank="1" showInputMessage="1" showErrorMessage="1" error="リストから選択してください" sqref="K214:L214" xr:uid="{D70AA961-FB90-4D68-BD20-1EB0C48C6FF8}">
      <formula1>"○,　"</formula1>
    </dataValidation>
    <dataValidation type="whole" imeMode="halfAlpha" allowBlank="1" showInputMessage="1" showErrorMessage="1" error="有効な数字を入力してください。10兆円以上になる場合は、9,999,999,999と入力してください" sqref="M214:O214" xr:uid="{EC32C812-4FF1-4248-A94E-F3EFDFA139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4" xr:uid="{7ED8DEF2-C05A-421A-99D0-1DA74187BC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4:R214" xr:uid="{350C7E52-B9B5-401D-9A2E-163ECD55F750}">
      <formula1>-9999999999</formula1>
      <formula2>9999999999</formula2>
    </dataValidation>
    <dataValidation type="whole" imeMode="halfAlpha" allowBlank="1" showInputMessage="1" showErrorMessage="1" error="有効な数字を入力してください" sqref="S214" xr:uid="{3763D964-44A6-4A76-A323-EBC8510B479A}">
      <formula1>0</formula1>
      <formula2>9999999999</formula2>
    </dataValidation>
    <dataValidation type="whole" imeMode="halfAlpha" allowBlank="1" showInputMessage="1" showErrorMessage="1" error="有効な数字を入力してください" sqref="T214" xr:uid="{D3617223-21F7-481B-8E4A-103BD9CDAEAC}">
      <formula1>0</formula1>
      <formula2>9999999999</formula2>
    </dataValidation>
    <dataValidation type="whole" imeMode="halfAlpha" allowBlank="1" showInputMessage="1" showErrorMessage="1" error="有効な数字を入力してください" sqref="U214" xr:uid="{FBC2CDB0-1BE0-421F-98E1-4F8E7C7EE571}">
      <formula1>0</formula1>
      <formula2>9999999999</formula2>
    </dataValidation>
    <dataValidation type="whole" imeMode="halfAlpha" allowBlank="1" showInputMessage="1" showErrorMessage="1" error="有効な数字を入力してください" sqref="V214" xr:uid="{0145751D-8DB0-4B5D-A7A4-9E6FBDA3FBD0}">
      <formula1>0</formula1>
      <formula2>9999999999</formula2>
    </dataValidation>
    <dataValidation type="whole" imeMode="halfAlpha" allowBlank="1" showInputMessage="1" showErrorMessage="1" error="有効な数字を入力してください" sqref="W214" xr:uid="{1EF146CC-A29D-4D3B-B7F3-91C992273182}">
      <formula1>0</formula1>
      <formula2>9999999999</formula2>
    </dataValidation>
    <dataValidation type="list" imeMode="halfAlpha" allowBlank="1" showInputMessage="1" showErrorMessage="1" error="リストから選択してください" sqref="K215:L215" xr:uid="{805F3DB9-499B-4934-B527-EC912B2F2F0F}">
      <formula1>"○,　"</formula1>
    </dataValidation>
    <dataValidation type="whole" imeMode="halfAlpha" allowBlank="1" showInputMessage="1" showErrorMessage="1" error="有効な数字を入力してください。10兆円以上になる場合は、9,999,999,999と入力してください" sqref="M215:O215" xr:uid="{C856AFFE-D711-4687-A563-25BB025D0B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5" xr:uid="{AB9A90A9-313B-42E8-B3B2-B3CE7E3684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5:R215" xr:uid="{89A58756-9503-4747-B820-DBF0DF4DEA22}">
      <formula1>-9999999999</formula1>
      <formula2>9999999999</formula2>
    </dataValidation>
    <dataValidation type="whole" imeMode="halfAlpha" allowBlank="1" showInputMessage="1" showErrorMessage="1" error="有効な数字を入力してください" sqref="S215" xr:uid="{E25C2700-4482-4919-9735-4B7926848DCE}">
      <formula1>0</formula1>
      <formula2>9999999999</formula2>
    </dataValidation>
    <dataValidation type="whole" imeMode="halfAlpha" allowBlank="1" showInputMessage="1" showErrorMessage="1" error="有効な数字を入力してください" sqref="T215" xr:uid="{558C22B9-EB09-4C0F-9A69-915EF2858A72}">
      <formula1>0</formula1>
      <formula2>9999999999</formula2>
    </dataValidation>
    <dataValidation type="whole" imeMode="halfAlpha" allowBlank="1" showInputMessage="1" showErrorMessage="1" error="有効な数字を入力してください" sqref="U215" xr:uid="{5CAF585D-E683-49EF-B11C-418EC76A8C18}">
      <formula1>0</formula1>
      <formula2>9999999999</formula2>
    </dataValidation>
    <dataValidation type="whole" imeMode="halfAlpha" allowBlank="1" showInputMessage="1" showErrorMessage="1" error="有効な数字を入力してください" sqref="V215" xr:uid="{5F7029DC-7556-4705-8C1B-968D6EDC839A}">
      <formula1>0</formula1>
      <formula2>9999999999</formula2>
    </dataValidation>
    <dataValidation type="whole" imeMode="halfAlpha" allowBlank="1" showInputMessage="1" showErrorMessage="1" error="有効な数字を入力してください" sqref="W215" xr:uid="{A3AD6388-6732-4BA1-8D10-0BF69CAD71F3}">
      <formula1>0</formula1>
      <formula2>9999999999</formula2>
    </dataValidation>
    <dataValidation type="list" imeMode="halfAlpha" allowBlank="1" showInputMessage="1" showErrorMessage="1" error="リストから選択してください" sqref="K216:L216" xr:uid="{544E6884-9482-48BE-9690-FA2F3BBCF3BB}">
      <formula1>"○,　"</formula1>
    </dataValidation>
    <dataValidation type="whole" imeMode="halfAlpha" allowBlank="1" showInputMessage="1" showErrorMessage="1" error="有効な数字を入力してください。10兆円以上になる場合は、9,999,999,999と入力してください" sqref="M216:O216" xr:uid="{EC0E915A-180C-4A99-A8D9-03475792E0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6" xr:uid="{F1B43229-BD33-41D9-BE0A-7430FC5337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6:R216" xr:uid="{7DAE1D91-85CF-4C10-B685-C41B941C14B5}">
      <formula1>-9999999999</formula1>
      <formula2>9999999999</formula2>
    </dataValidation>
    <dataValidation type="whole" imeMode="halfAlpha" allowBlank="1" showInputMessage="1" showErrorMessage="1" error="有効な数字を入力してください" sqref="S216" xr:uid="{76D6CCEE-00CA-4D24-995A-3FFA89D49C02}">
      <formula1>0</formula1>
      <formula2>9999999999</formula2>
    </dataValidation>
    <dataValidation type="whole" imeMode="halfAlpha" allowBlank="1" showInputMessage="1" showErrorMessage="1" error="有効な数字を入力してください" sqref="T216" xr:uid="{50B543D7-D3AF-40A9-B56A-4B5B1AD56487}">
      <formula1>0</formula1>
      <formula2>9999999999</formula2>
    </dataValidation>
    <dataValidation type="whole" imeMode="halfAlpha" allowBlank="1" showInputMessage="1" showErrorMessage="1" error="有効な数字を入力してください" sqref="U216" xr:uid="{FB2C0A53-D0FA-4A47-AFB2-DE85498E3198}">
      <formula1>0</formula1>
      <formula2>9999999999</formula2>
    </dataValidation>
    <dataValidation type="whole" imeMode="halfAlpha" allowBlank="1" showInputMessage="1" showErrorMessage="1" error="有効な数字を入力してください" sqref="V216" xr:uid="{2A4792BB-A7F4-4750-9A38-9F95859CB375}">
      <formula1>0</formula1>
      <formula2>9999999999</formula2>
    </dataValidation>
    <dataValidation type="whole" imeMode="halfAlpha" allowBlank="1" showInputMessage="1" showErrorMessage="1" error="有効な数字を入力してください" sqref="W216" xr:uid="{ED3778C3-058A-4EBF-A9FF-5455E327ED99}">
      <formula1>0</formula1>
      <formula2>9999999999</formula2>
    </dataValidation>
    <dataValidation type="list" imeMode="halfAlpha" allowBlank="1" showInputMessage="1" showErrorMessage="1" error="リストから選択してください" sqref="K217:L217" xr:uid="{2283FD7B-CFC5-4C06-93F2-4BF06ED1DD1A}">
      <formula1>"○,　"</formula1>
    </dataValidation>
    <dataValidation type="whole" imeMode="halfAlpha" allowBlank="1" showInputMessage="1" showErrorMessage="1" error="有効な数字を入力してください。10兆円以上になる場合は、9,999,999,999と入力してください" sqref="M217:O217" xr:uid="{0E1744AF-C34D-4FD5-B3FD-06CEB18236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7" xr:uid="{AF2C58F3-EABF-46E8-8983-F59B7F8965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7:R217" xr:uid="{66BC3940-F320-444F-9FFF-3596DD2B0FF6}">
      <formula1>-9999999999</formula1>
      <formula2>9999999999</formula2>
    </dataValidation>
    <dataValidation type="whole" imeMode="halfAlpha" allowBlank="1" showInputMessage="1" showErrorMessage="1" error="有効な数字を入力してください" sqref="S217" xr:uid="{871FA776-88AF-451C-9C1E-8C70F77327AB}">
      <formula1>0</formula1>
      <formula2>9999999999</formula2>
    </dataValidation>
    <dataValidation type="whole" imeMode="halfAlpha" allowBlank="1" showInputMessage="1" showErrorMessage="1" error="有効な数字を入力してください" sqref="T217" xr:uid="{CB221168-5881-43EB-8519-5E5D5E0C5063}">
      <formula1>0</formula1>
      <formula2>9999999999</formula2>
    </dataValidation>
    <dataValidation type="whole" imeMode="halfAlpha" allowBlank="1" showInputMessage="1" showErrorMessage="1" error="有効な数字を入力してください" sqref="U217" xr:uid="{E87AB016-61E3-40F8-9F21-C2A365B948A3}">
      <formula1>0</formula1>
      <formula2>9999999999</formula2>
    </dataValidation>
    <dataValidation type="whole" imeMode="halfAlpha" allowBlank="1" showInputMessage="1" showErrorMessage="1" error="有効な数字を入力してください" sqref="V217" xr:uid="{12A595A0-13DD-4778-93A1-ABA9DE24F9B7}">
      <formula1>0</formula1>
      <formula2>9999999999</formula2>
    </dataValidation>
    <dataValidation type="whole" imeMode="halfAlpha" allowBlank="1" showInputMessage="1" showErrorMessage="1" error="有効な数字を入力してください" sqref="W217" xr:uid="{85F06A86-DD6E-4B7D-8255-1D97E426168C}">
      <formula1>0</formula1>
      <formula2>9999999999</formula2>
    </dataValidation>
    <dataValidation type="list" imeMode="halfAlpha" allowBlank="1" showInputMessage="1" showErrorMessage="1" error="リストから選択してください" sqref="K218:L218" xr:uid="{BC5204BD-EA65-4F52-868A-EDC47ED1B3C6}">
      <formula1>"○,　"</formula1>
    </dataValidation>
    <dataValidation type="whole" imeMode="halfAlpha" allowBlank="1" showInputMessage="1" showErrorMessage="1" error="有効な数字を入力してください。10兆円以上になる場合は、9,999,999,999と入力してください" sqref="M218:O218" xr:uid="{400AB3CB-C20E-4F80-82B4-CCB56C218B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 xr:uid="{B34DDE02-556E-4917-9CEC-40F156A798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8:R218" xr:uid="{149FFF13-5A63-448F-8F4C-CD570B6E6A59}">
      <formula1>-9999999999</formula1>
      <formula2>9999999999</formula2>
    </dataValidation>
    <dataValidation type="whole" imeMode="halfAlpha" allowBlank="1" showInputMessage="1" showErrorMessage="1" error="有効な数字を入力してください" sqref="S218" xr:uid="{FB99FBCA-B60D-4445-8CC7-B0E298795E24}">
      <formula1>0</formula1>
      <formula2>9999999999</formula2>
    </dataValidation>
    <dataValidation type="whole" imeMode="halfAlpha" allowBlank="1" showInputMessage="1" showErrorMessage="1" error="有効な数字を入力してください" sqref="T218" xr:uid="{A9444509-B9EB-4F30-A516-5432933ECA7F}">
      <formula1>0</formula1>
      <formula2>9999999999</formula2>
    </dataValidation>
    <dataValidation type="whole" imeMode="halfAlpha" allowBlank="1" showInputMessage="1" showErrorMessage="1" error="有効な数字を入力してください" sqref="U218" xr:uid="{526C76AB-9398-4DFE-9C10-AA96F535DF24}">
      <formula1>0</formula1>
      <formula2>9999999999</formula2>
    </dataValidation>
    <dataValidation type="whole" imeMode="halfAlpha" allowBlank="1" showInputMessage="1" showErrorMessage="1" error="有効な数字を入力してください" sqref="V218" xr:uid="{C7C92ED5-C677-4D27-BF75-3B119309902D}">
      <formula1>0</formula1>
      <formula2>9999999999</formula2>
    </dataValidation>
    <dataValidation type="whole" imeMode="halfAlpha" allowBlank="1" showInputMessage="1" showErrorMessage="1" error="有効な数字を入力してください" sqref="W218" xr:uid="{5C55DB07-7EF4-45EF-BB59-C6E642C636D7}">
      <formula1>0</formula1>
      <formula2>9999999999</formula2>
    </dataValidation>
    <dataValidation type="list" imeMode="halfAlpha" allowBlank="1" showInputMessage="1" showErrorMessage="1" error="リストから選択してください" sqref="K219:L219" xr:uid="{2D2367B4-12CE-43B0-9300-0135030F9F5A}">
      <formula1>"○,　"</formula1>
    </dataValidation>
    <dataValidation type="whole" imeMode="halfAlpha" allowBlank="1" showInputMessage="1" showErrorMessage="1" error="有効な数字を入力してください。10兆円以上になる場合は、9,999,999,999と入力してください" sqref="M219:O219" xr:uid="{9C8B8C6D-8CB7-4CCA-ADF2-35CAFB70BD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 xr:uid="{7F6DA54A-6373-4266-997E-7C7BBFA4D9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9:R219" xr:uid="{B2BBB9E1-E74D-4399-9B5C-400029272B52}">
      <formula1>-9999999999</formula1>
      <formula2>9999999999</formula2>
    </dataValidation>
    <dataValidation type="whole" imeMode="halfAlpha" allowBlank="1" showInputMessage="1" showErrorMessage="1" error="有効な数字を入力してください" sqref="S219" xr:uid="{00F5E299-5AD1-4D32-BB21-C098EA65023B}">
      <formula1>0</formula1>
      <formula2>9999999999</formula2>
    </dataValidation>
    <dataValidation type="whole" imeMode="halfAlpha" allowBlank="1" showInputMessage="1" showErrorMessage="1" error="有効な数字を入力してください" sqref="T219" xr:uid="{11495E3F-827C-40CA-B258-4FF279CB4D7F}">
      <formula1>0</formula1>
      <formula2>9999999999</formula2>
    </dataValidation>
    <dataValidation type="whole" imeMode="halfAlpha" allowBlank="1" showInputMessage="1" showErrorMessage="1" error="有効な数字を入力してください" sqref="U219" xr:uid="{E3D1DE54-BE46-4500-8DC3-2AA617F5F76E}">
      <formula1>0</formula1>
      <formula2>9999999999</formula2>
    </dataValidation>
    <dataValidation type="whole" imeMode="halfAlpha" allowBlank="1" showInputMessage="1" showErrorMessage="1" error="有効な数字を入力してください" sqref="V219" xr:uid="{04463845-AFCF-4881-B463-27B35E5A9CA6}">
      <formula1>0</formula1>
      <formula2>9999999999</formula2>
    </dataValidation>
    <dataValidation type="whole" imeMode="halfAlpha" allowBlank="1" showInputMessage="1" showErrorMessage="1" error="有効な数字を入力してください" sqref="W219" xr:uid="{D213F483-8615-4C5F-B1B4-B8A01E846072}">
      <formula1>0</formula1>
      <formula2>9999999999</formula2>
    </dataValidation>
    <dataValidation type="list" imeMode="halfAlpha" allowBlank="1" showInputMessage="1" showErrorMessage="1" error="リストから選択してください" sqref="K220:L220" xr:uid="{38F309DA-F8FE-475E-9B74-0FCB2ACC480B}">
      <formula1>"○,　"</formula1>
    </dataValidation>
    <dataValidation type="whole" imeMode="halfAlpha" allowBlank="1" showInputMessage="1" showErrorMessage="1" error="有効な数字を入力してください。10兆円以上になる場合は、9,999,999,999と入力してください" sqref="M220:O220" xr:uid="{2E70A93E-7C2C-4B91-9B1A-06BE9A041E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 xr:uid="{D75B34A4-61DD-4FB0-893D-410A2E21B4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0:R220" xr:uid="{58EE9C1D-A4F6-4223-B95B-62FEC20B51CA}">
      <formula1>-9999999999</formula1>
      <formula2>9999999999</formula2>
    </dataValidation>
    <dataValidation type="whole" imeMode="halfAlpha" allowBlank="1" showInputMessage="1" showErrorMessage="1" error="有効な数字を入力してください" sqref="S220" xr:uid="{6C162345-1E1C-425D-AD1D-BDDFC9861D31}">
      <formula1>0</formula1>
      <formula2>9999999999</formula2>
    </dataValidation>
    <dataValidation type="whole" imeMode="halfAlpha" allowBlank="1" showInputMessage="1" showErrorMessage="1" error="有効な数字を入力してください" sqref="T220" xr:uid="{6021ED0C-B78B-4820-94E3-E0AF7C53D64D}">
      <formula1>0</formula1>
      <formula2>9999999999</formula2>
    </dataValidation>
    <dataValidation type="whole" imeMode="halfAlpha" allowBlank="1" showInputMessage="1" showErrorMessage="1" error="有効な数字を入力してください" sqref="U220" xr:uid="{B95E071E-F7D2-451C-94C1-8F603F01D32C}">
      <formula1>0</formula1>
      <formula2>9999999999</formula2>
    </dataValidation>
    <dataValidation type="whole" imeMode="halfAlpha" allowBlank="1" showInputMessage="1" showErrorMessage="1" error="有効な数字を入力してください" sqref="V220" xr:uid="{CD451C6E-7031-4C4B-9792-4862334548AF}">
      <formula1>0</formula1>
      <formula2>9999999999</formula2>
    </dataValidation>
    <dataValidation type="whole" imeMode="halfAlpha" allowBlank="1" showInputMessage="1" showErrorMessage="1" error="有効な数字を入力してください" sqref="W220" xr:uid="{1379BA1F-9B5C-4816-A966-3D3FFA036E04}">
      <formula1>0</formula1>
      <formula2>9999999999</formula2>
    </dataValidation>
    <dataValidation type="list" imeMode="halfAlpha" allowBlank="1" showInputMessage="1" showErrorMessage="1" error="リストから選択してください" sqref="K221:L221" xr:uid="{98CE958A-2E1A-4F13-92E9-DAEDA121B3EC}">
      <formula1>"○,　"</formula1>
    </dataValidation>
    <dataValidation type="whole" imeMode="halfAlpha" allowBlank="1" showInputMessage="1" showErrorMessage="1" error="有効な数字を入力してください。10兆円以上になる場合は、9,999,999,999と入力してください" sqref="M221:O221" xr:uid="{4DFF02C0-FBFA-43B8-BE1C-2FB6158410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1" xr:uid="{5A0D55D0-436B-46BD-80F4-D5A58EABFF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1:R221" xr:uid="{C6DE84EA-2401-42BF-B759-B041E83BEC94}">
      <formula1>-9999999999</formula1>
      <formula2>9999999999</formula2>
    </dataValidation>
    <dataValidation type="whole" imeMode="halfAlpha" allowBlank="1" showInputMessage="1" showErrorMessage="1" error="有効な数字を入力してください" sqref="S221" xr:uid="{BE07DF37-1315-41F1-896B-BADBC3B1694D}">
      <formula1>0</formula1>
      <formula2>9999999999</formula2>
    </dataValidation>
    <dataValidation type="whole" imeMode="halfAlpha" allowBlank="1" showInputMessage="1" showErrorMessage="1" error="有効な数字を入力してください" sqref="T221" xr:uid="{4C5CE5C4-B349-440F-BA73-E537F790D4DB}">
      <formula1>0</formula1>
      <formula2>9999999999</formula2>
    </dataValidation>
    <dataValidation type="whole" imeMode="halfAlpha" allowBlank="1" showInputMessage="1" showErrorMessage="1" error="有効な数字を入力してください" sqref="U221" xr:uid="{9B4292E2-9EF7-41F0-97E6-8E5967004371}">
      <formula1>0</formula1>
      <formula2>9999999999</formula2>
    </dataValidation>
    <dataValidation type="whole" imeMode="halfAlpha" allowBlank="1" showInputMessage="1" showErrorMessage="1" error="有効な数字を入力してください" sqref="V221" xr:uid="{670481C7-EE1E-44BA-B556-3973B62D8AF8}">
      <formula1>0</formula1>
      <formula2>9999999999</formula2>
    </dataValidation>
    <dataValidation type="whole" imeMode="halfAlpha" allowBlank="1" showInputMessage="1" showErrorMessage="1" error="有効な数字を入力してください" sqref="W221" xr:uid="{698424FE-4EDB-4B59-B3ED-4D0E15D7AA11}">
      <formula1>0</formula1>
      <formula2>9999999999</formula2>
    </dataValidation>
    <dataValidation type="list" imeMode="halfAlpha" allowBlank="1" showInputMessage="1" showErrorMessage="1" error="リストから選択してください" sqref="K222:L222" xr:uid="{4E3555D2-6C5C-4C1E-A0E4-52E2AC07F1EA}">
      <formula1>"○,　"</formula1>
    </dataValidation>
    <dataValidation type="whole" imeMode="halfAlpha" allowBlank="1" showInputMessage="1" showErrorMessage="1" error="有効な数字を入力してください。10兆円以上になる場合は、9,999,999,999と入力してください" sqref="M222:O222" xr:uid="{7BE84824-6F0D-4ADD-A402-F4645B7D84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2" xr:uid="{745C47EB-926C-4A01-8351-1A333C94D0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2:R222" xr:uid="{D2A65D8F-E40C-475D-B078-D57DA7B82278}">
      <formula1>-9999999999</formula1>
      <formula2>9999999999</formula2>
    </dataValidation>
    <dataValidation type="whole" imeMode="halfAlpha" allowBlank="1" showInputMessage="1" showErrorMessage="1" error="有効な数字を入力してください" sqref="S222" xr:uid="{A77125A7-D4FF-44B6-9F6B-DF4E051E306F}">
      <formula1>0</formula1>
      <formula2>9999999999</formula2>
    </dataValidation>
    <dataValidation type="whole" imeMode="halfAlpha" allowBlank="1" showInputMessage="1" showErrorMessage="1" error="有効な数字を入力してください" sqref="T222" xr:uid="{33BB8A5D-B6B6-4FA6-8ED5-4360AA29BD2C}">
      <formula1>0</formula1>
      <formula2>9999999999</formula2>
    </dataValidation>
    <dataValidation type="whole" imeMode="halfAlpha" allowBlank="1" showInputMessage="1" showErrorMessage="1" error="有効な数字を入力してください" sqref="U222" xr:uid="{726A831A-C2EC-460B-A414-FE9250C98ECF}">
      <formula1>0</formula1>
      <formula2>9999999999</formula2>
    </dataValidation>
    <dataValidation type="whole" imeMode="halfAlpha" allowBlank="1" showInputMessage="1" showErrorMessage="1" error="有効な数字を入力してください" sqref="V222" xr:uid="{B6860928-1EB8-4338-862B-340F73982E2F}">
      <formula1>0</formula1>
      <formula2>9999999999</formula2>
    </dataValidation>
    <dataValidation type="whole" imeMode="halfAlpha" allowBlank="1" showInputMessage="1" showErrorMessage="1" error="有効な数字を入力してください" sqref="W222" xr:uid="{CBC606E9-D375-4DBB-9B72-33885FBF6C07}">
      <formula1>0</formula1>
      <formula2>9999999999</formula2>
    </dataValidation>
    <dataValidation type="list" imeMode="halfAlpha" allowBlank="1" showInputMessage="1" showErrorMessage="1" error="リストから選択してください" sqref="K223:L223" xr:uid="{C314AF01-DCE9-4252-9EA9-B0A3A98C5EA2}">
      <formula1>"○,　"</formula1>
    </dataValidation>
    <dataValidation type="whole" imeMode="halfAlpha" allowBlank="1" showInputMessage="1" showErrorMessage="1" error="有効な数字を入力してください。10兆円以上になる場合は、9,999,999,999と入力してください" sqref="M223:O223" xr:uid="{BFFEF9B0-DA84-4542-8485-FB07F1D12B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3" xr:uid="{A11FA559-E184-493B-8318-66D409FBC2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3:R223" xr:uid="{48FB24BE-B043-44B1-B629-C96B10F73E47}">
      <formula1>-9999999999</formula1>
      <formula2>9999999999</formula2>
    </dataValidation>
    <dataValidation type="whole" imeMode="halfAlpha" allowBlank="1" showInputMessage="1" showErrorMessage="1" error="有効な数字を入力してください" sqref="S223" xr:uid="{AE4AC8DE-C764-4778-B85F-507D94C05FD8}">
      <formula1>0</formula1>
      <formula2>9999999999</formula2>
    </dataValidation>
    <dataValidation type="whole" imeMode="halfAlpha" allowBlank="1" showInputMessage="1" showErrorMessage="1" error="有効な数字を入力してください" sqref="T223" xr:uid="{C6FA2ECE-C368-41E8-90DF-F167361A56A0}">
      <formula1>0</formula1>
      <formula2>9999999999</formula2>
    </dataValidation>
    <dataValidation type="whole" imeMode="halfAlpha" allowBlank="1" showInputMessage="1" showErrorMessage="1" error="有効な数字を入力してください" sqref="U223" xr:uid="{31107C35-7092-4239-BC17-7F0C0E4AE6D8}">
      <formula1>0</formula1>
      <formula2>9999999999</formula2>
    </dataValidation>
    <dataValidation type="whole" imeMode="halfAlpha" allowBlank="1" showInputMessage="1" showErrorMessage="1" error="有効な数字を入力してください" sqref="V223" xr:uid="{AFF44E41-9697-47B9-A09E-DCCA8FEB262D}">
      <formula1>0</formula1>
      <formula2>9999999999</formula2>
    </dataValidation>
    <dataValidation type="whole" imeMode="halfAlpha" allowBlank="1" showInputMessage="1" showErrorMessage="1" error="有効な数字を入力してください" sqref="W223" xr:uid="{D52A252F-300E-4876-8578-5358E2C184C8}">
      <formula1>0</formula1>
      <formula2>9999999999</formula2>
    </dataValidation>
    <dataValidation type="list" imeMode="halfAlpha" allowBlank="1" showInputMessage="1" showErrorMessage="1" error="リストから選択してください" sqref="K224:L224" xr:uid="{D4ED09F3-57EB-466F-9D27-A43D8F931048}">
      <formula1>"○,　"</formula1>
    </dataValidation>
    <dataValidation type="whole" imeMode="halfAlpha" allowBlank="1" showInputMessage="1" showErrorMessage="1" error="有効な数字を入力してください。10兆円以上になる場合は、9,999,999,999と入力してください" sqref="M224:O224" xr:uid="{71DF448A-0831-4961-87F8-EF437D9478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4" xr:uid="{0EA7AACE-420D-4891-BEBE-F2666753A2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4:R224" xr:uid="{E3858E4C-532A-4EA8-8628-8D3812D3D226}">
      <formula1>-9999999999</formula1>
      <formula2>9999999999</formula2>
    </dataValidation>
    <dataValidation type="whole" imeMode="halfAlpha" allowBlank="1" showInputMessage="1" showErrorMessage="1" error="有効な数字を入力してください" sqref="S224" xr:uid="{2A866497-ACEA-4FB4-96FB-5AAA0A51EC59}">
      <formula1>0</formula1>
      <formula2>9999999999</formula2>
    </dataValidation>
    <dataValidation type="whole" imeMode="halfAlpha" allowBlank="1" showInputMessage="1" showErrorMessage="1" error="有効な数字を入力してください" sqref="T224" xr:uid="{E5524900-2C79-4DCD-B52B-06377244B234}">
      <formula1>0</formula1>
      <formula2>9999999999</formula2>
    </dataValidation>
    <dataValidation type="whole" imeMode="halfAlpha" allowBlank="1" showInputMessage="1" showErrorMessage="1" error="有効な数字を入力してください" sqref="U224" xr:uid="{1F283116-350B-4EBB-BEB7-FE7A52776691}">
      <formula1>0</formula1>
      <formula2>9999999999</formula2>
    </dataValidation>
    <dataValidation type="whole" imeMode="halfAlpha" allowBlank="1" showInputMessage="1" showErrorMessage="1" error="有効な数字を入力してください" sqref="V224" xr:uid="{97C9BB7F-2D84-4E48-B0D8-42D7C230FF42}">
      <formula1>0</formula1>
      <formula2>9999999999</formula2>
    </dataValidation>
    <dataValidation type="whole" imeMode="halfAlpha" allowBlank="1" showInputMessage="1" showErrorMessage="1" error="有効な数字を入力してください" sqref="W224" xr:uid="{2A47201E-0D93-499C-B3A9-821CD77C49A6}">
      <formula1>0</formula1>
      <formula2>9999999999</formula2>
    </dataValidation>
    <dataValidation type="list" imeMode="halfAlpha" allowBlank="1" showInputMessage="1" showErrorMessage="1" error="リストから選択してください" sqref="K225:L225" xr:uid="{C98C4154-341C-4343-AB5D-DDDF21958E13}">
      <formula1>"○,　"</formula1>
    </dataValidation>
    <dataValidation type="whole" imeMode="halfAlpha" allowBlank="1" showInputMessage="1" showErrorMessage="1" error="有効な数字を入力してください。10兆円以上になる場合は、9,999,999,999と入力してください" sqref="M225:O225" xr:uid="{EA85B7EC-50B9-4DE3-8B85-F2CA248FC0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5" xr:uid="{8738BB15-A946-4F25-8AED-43E4876217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85660E05-C8B7-45DA-A77C-DEC784510556}">
      <formula1>-9999999999</formula1>
      <formula2>9999999999</formula2>
    </dataValidation>
    <dataValidation type="whole" imeMode="halfAlpha" allowBlank="1" showInputMessage="1" showErrorMessage="1" error="有効な数字を入力してください" sqref="S225" xr:uid="{B3F80C10-3325-425C-BA4B-8879E67BE330}">
      <formula1>0</formula1>
      <formula2>9999999999</formula2>
    </dataValidation>
    <dataValidation type="whole" imeMode="halfAlpha" allowBlank="1" showInputMessage="1" showErrorMessage="1" error="有効な数字を入力してください" sqref="T225" xr:uid="{1FB6DD4D-E0D6-4993-AB72-9C5D62795B90}">
      <formula1>0</formula1>
      <formula2>9999999999</formula2>
    </dataValidation>
    <dataValidation type="whole" imeMode="halfAlpha" allowBlank="1" showInputMessage="1" showErrorMessage="1" error="有効な数字を入力してください" sqref="U225" xr:uid="{900409CF-BABB-4752-80BF-4AA6A4E1133D}">
      <formula1>0</formula1>
      <formula2>9999999999</formula2>
    </dataValidation>
    <dataValidation type="whole" imeMode="halfAlpha" allowBlank="1" showInputMessage="1" showErrorMessage="1" error="有効な数字を入力してください" sqref="V225" xr:uid="{B3F6D318-F48E-4474-9C11-E7264194A7EC}">
      <formula1>0</formula1>
      <formula2>9999999999</formula2>
    </dataValidation>
    <dataValidation type="whole" imeMode="halfAlpha" allowBlank="1" showInputMessage="1" showErrorMessage="1" error="有効な数字を入力してください" sqref="W225" xr:uid="{B4286960-377D-403D-BE17-66932CC2C1C8}">
      <formula1>0</formula1>
      <formula2>9999999999</formula2>
    </dataValidation>
    <dataValidation type="list" imeMode="halfAlpha" allowBlank="1" showInputMessage="1" showErrorMessage="1" error="リストから選択してください" sqref="K226:L226" xr:uid="{D8F13D7C-DE02-4E90-AD3D-D6616A9A3044}">
      <formula1>"○,　"</formula1>
    </dataValidation>
    <dataValidation type="whole" imeMode="halfAlpha" allowBlank="1" showInputMessage="1" showErrorMessage="1" error="有効な数字を入力してください。10兆円以上になる場合は、9,999,999,999と入力してください" sqref="M226:O226" xr:uid="{D9E25847-4FC5-4E9D-9B34-5582F9DBF8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6" xr:uid="{8CACC032-0DA8-4373-AC79-42DFA8A44B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1EED9D75-9FCB-45A4-9702-36F266C64E8E}">
      <formula1>-9999999999</formula1>
      <formula2>9999999999</formula2>
    </dataValidation>
    <dataValidation type="whole" imeMode="halfAlpha" allowBlank="1" showInputMessage="1" showErrorMessage="1" error="有効な数字を入力してください" sqref="S226" xr:uid="{EEDF4A01-6A3C-4141-AD17-3CF98B5F45B9}">
      <formula1>0</formula1>
      <formula2>9999999999</formula2>
    </dataValidation>
    <dataValidation type="whole" imeMode="halfAlpha" allowBlank="1" showInputMessage="1" showErrorMessage="1" error="有効な数字を入力してください" sqref="T226" xr:uid="{15FE2215-9C39-47E3-85FF-70D7FE9D7E82}">
      <formula1>0</formula1>
      <formula2>9999999999</formula2>
    </dataValidation>
    <dataValidation type="whole" imeMode="halfAlpha" allowBlank="1" showInputMessage="1" showErrorMessage="1" error="有効な数字を入力してください" sqref="U226" xr:uid="{540CD10B-ED22-4A4C-AE89-D9237437308F}">
      <formula1>0</formula1>
      <formula2>9999999999</formula2>
    </dataValidation>
    <dataValidation type="whole" imeMode="halfAlpha" allowBlank="1" showInputMessage="1" showErrorMessage="1" error="有効な数字を入力してください" sqref="V226" xr:uid="{2EF3B10A-7450-4108-9688-6734D6574832}">
      <formula1>0</formula1>
      <formula2>9999999999</formula2>
    </dataValidation>
    <dataValidation type="whole" imeMode="halfAlpha" allowBlank="1" showInputMessage="1" showErrorMessage="1" error="有効な数字を入力してください" sqref="W226" xr:uid="{0363291D-EB6C-4693-B39E-EC588A29790A}">
      <formula1>0</formula1>
      <formula2>9999999999</formula2>
    </dataValidation>
    <dataValidation type="list" imeMode="halfAlpha" allowBlank="1" showInputMessage="1" showErrorMessage="1" error="リストから選択してください" sqref="K227:L227" xr:uid="{24FFA16C-8693-412C-B4C2-18BC56019FBE}">
      <formula1>"○,　"</formula1>
    </dataValidation>
    <dataValidation type="whole" imeMode="halfAlpha" allowBlank="1" showInputMessage="1" showErrorMessage="1" error="有効な数字を入力してください。10兆円以上になる場合は、9,999,999,999と入力してください" sqref="M227:O227" xr:uid="{7079DED3-72B4-4E08-9657-B93177ACB7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7" xr:uid="{A5354E98-9796-4B03-9CE5-FC5F360A34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F7C071BC-4338-4E63-9370-B306696EC9FD}">
      <formula1>-9999999999</formula1>
      <formula2>9999999999</formula2>
    </dataValidation>
    <dataValidation type="whole" imeMode="halfAlpha" allowBlank="1" showInputMessage="1" showErrorMessage="1" error="有効な数字を入力してください" sqref="S227" xr:uid="{2F973FC5-95B2-4702-9989-CFF5D0E4712D}">
      <formula1>0</formula1>
      <formula2>9999999999</formula2>
    </dataValidation>
    <dataValidation type="whole" imeMode="halfAlpha" allowBlank="1" showInputMessage="1" showErrorMessage="1" error="有効な数字を入力してください" sqref="T227" xr:uid="{5571CF02-D152-419F-ACA6-443989CA04A7}">
      <formula1>0</formula1>
      <formula2>9999999999</formula2>
    </dataValidation>
    <dataValidation type="whole" imeMode="halfAlpha" allowBlank="1" showInputMessage="1" showErrorMessage="1" error="有効な数字を入力してください" sqref="U227" xr:uid="{3B0F4F2A-F842-4B22-927C-90F07B956B81}">
      <formula1>0</formula1>
      <formula2>9999999999</formula2>
    </dataValidation>
    <dataValidation type="whole" imeMode="halfAlpha" allowBlank="1" showInputMessage="1" showErrorMessage="1" error="有効な数字を入力してください" sqref="V227" xr:uid="{AC757CBA-8EF1-418D-93B4-AAC997D67E21}">
      <formula1>0</formula1>
      <formula2>9999999999</formula2>
    </dataValidation>
    <dataValidation type="whole" imeMode="halfAlpha" allowBlank="1" showInputMessage="1" showErrorMessage="1" error="有効な数字を入力してください" sqref="W227" xr:uid="{FECCD4BD-86C2-498A-9A4A-E5C338B826A5}">
      <formula1>0</formula1>
      <formula2>9999999999</formula2>
    </dataValidation>
    <dataValidation type="list" imeMode="halfAlpha" allowBlank="1" showInputMessage="1" showErrorMessage="1" error="リストから選択してください" sqref="I232:M232" xr:uid="{E8DDCD31-3813-4D88-B51C-613AE4E5EDEA}">
      <formula1>許可コード</formula1>
    </dataValidation>
    <dataValidation type="date" imeMode="halfAlpha" allowBlank="1" showInputMessage="1" showErrorMessage="1" error="有効な日付を入力してください" sqref="R232:S232" xr:uid="{43D78533-AB54-4648-903F-31D5124963C5}">
      <formula1>92</formula1>
      <formula2>73415</formula2>
    </dataValidation>
    <dataValidation type="list" imeMode="halfAlpha" allowBlank="1" showInputMessage="1" showErrorMessage="1" error="リストから選択してください" sqref="I233:M233" xr:uid="{EDCCFB7A-B5CA-4173-883A-8EAA8F08D17E}">
      <formula1>許可コード</formula1>
    </dataValidation>
    <dataValidation type="date" imeMode="halfAlpha" allowBlank="1" showInputMessage="1" showErrorMessage="1" error="有効な日付を入力してください" sqref="R233:S233" xr:uid="{5CD98F88-64EA-441C-BB5A-BB57BF229F74}">
      <formula1>92</formula1>
      <formula2>73415</formula2>
    </dataValidation>
    <dataValidation type="date" imeMode="halfAlpha" allowBlank="1" showInputMessage="1" showErrorMessage="1" error="有効な日付を入力してください" sqref="I235:M235" xr:uid="{7315EC62-06E5-4DAA-8DFD-D67CA56C6D64}">
      <formula1>92</formula1>
      <formula2>73415</formula2>
    </dataValidation>
    <dataValidation type="list" imeMode="halfAlpha" allowBlank="1" showInputMessage="1" showErrorMessage="1" error="リストから選択してください" sqref="K241:L241" xr:uid="{B70B5456-370E-4AC5-BE02-F7C41E8F04C9}">
      <formula1>"一般,特定,　　"</formula1>
    </dataValidation>
    <dataValidation type="whole" imeMode="halfAlpha" allowBlank="1" showInputMessage="1" showErrorMessage="1" error="有効な数字を入力してください。10兆円以上になる場合は、9,999,999,999と入力してください" sqref="M241:O241" xr:uid="{D216FAE9-46C2-4018-80FB-CFD469C299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1" xr:uid="{7ED64692-CB2F-4071-B5E4-6C5883B7B8E0}">
      <formula1>-9999999999</formula1>
      <formula2>9999999999</formula2>
    </dataValidation>
    <dataValidation type="whole" imeMode="halfAlpha" allowBlank="1" showInputMessage="1" showErrorMessage="1" error="有効な数字を入力してください" sqref="Q241" xr:uid="{9F329E39-ACA0-4E5A-AF74-0EE2563E0294}">
      <formula1>0</formula1>
      <formula2>9999999999</formula2>
    </dataValidation>
    <dataValidation type="whole" imeMode="halfAlpha" allowBlank="1" showInputMessage="1" showErrorMessage="1" error="有効な数字を入力してください" sqref="R241" xr:uid="{21766869-5E92-4DD5-B3DA-74AD1DAB3FEA}">
      <formula1>0</formula1>
      <formula2>9999999999</formula2>
    </dataValidation>
    <dataValidation type="whole" imeMode="halfAlpha" allowBlank="1" showInputMessage="1" showErrorMessage="1" error="有効な数字を入力してください" sqref="S241" xr:uid="{66F665E4-7021-4025-B965-765756024687}">
      <formula1>0</formula1>
      <formula2>9999999999</formula2>
    </dataValidation>
    <dataValidation type="whole" imeMode="halfAlpha" allowBlank="1" showInputMessage="1" showErrorMessage="1" error="有効な数字を入力してください" sqref="T241" xr:uid="{E84DD407-D24E-41DD-92DA-6A062B8DD14A}">
      <formula1>0</formula1>
      <formula2>9999999999</formula2>
    </dataValidation>
    <dataValidation type="whole" imeMode="halfAlpha" allowBlank="1" showInputMessage="1" showErrorMessage="1" error="有効な数字を入力してください" sqref="U241" xr:uid="{9ECC16B2-5B4A-4914-8277-08C87DC9BFCC}">
      <formula1>0</formula1>
      <formula2>9999999999</formula2>
    </dataValidation>
    <dataValidation type="list" imeMode="halfAlpha" allowBlank="1" showInputMessage="1" showErrorMessage="1" error="リストから選択してください" sqref="K242:L242" xr:uid="{00B8164D-7181-4760-880C-C51CFA6F90BF}">
      <formula1>"一般,特定,　　"</formula1>
    </dataValidation>
    <dataValidation type="whole" imeMode="halfAlpha" allowBlank="1" showInputMessage="1" showErrorMessage="1" error="有効な数字を入力してください。10兆円以上になる場合は、9,999,999,999と入力してください" sqref="M242:O242" xr:uid="{9A32205C-8D95-4BA7-B870-5A485FB24C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2" xr:uid="{F92DC15F-4BAB-4FB3-985D-8469AFF0991B}">
      <formula1>-9999999999</formula1>
      <formula2>9999999999</formula2>
    </dataValidation>
    <dataValidation type="whole" imeMode="halfAlpha" allowBlank="1" showInputMessage="1" showErrorMessage="1" error="有効な数字を入力してください" sqref="Q242" xr:uid="{7D62DF13-FDAA-41AA-877D-23BF79923547}">
      <formula1>0</formula1>
      <formula2>9999999999</formula2>
    </dataValidation>
    <dataValidation type="whole" imeMode="halfAlpha" allowBlank="1" showInputMessage="1" showErrorMessage="1" error="有効な数字を入力してください" sqref="R242" xr:uid="{4FC1AFBF-46A1-4EE1-ABE9-E246BA048866}">
      <formula1>0</formula1>
      <formula2>9999999999</formula2>
    </dataValidation>
    <dataValidation type="whole" imeMode="halfAlpha" allowBlank="1" showInputMessage="1" showErrorMessage="1" error="有効な数字を入力してください" sqref="S242" xr:uid="{04314894-9FC2-4846-A57B-410409DBF000}">
      <formula1>0</formula1>
      <formula2>9999999999</formula2>
    </dataValidation>
    <dataValidation type="whole" imeMode="halfAlpha" allowBlank="1" showInputMessage="1" showErrorMessage="1" error="有効な数字を入力してください" sqref="T242" xr:uid="{33204131-8A25-47B5-8878-F1D3186ABC28}">
      <formula1>0</formula1>
      <formula2>9999999999</formula2>
    </dataValidation>
    <dataValidation type="whole" imeMode="halfAlpha" allowBlank="1" showInputMessage="1" showErrorMessage="1" error="有効な数字を入力してください" sqref="U242" xr:uid="{3DF5CFBE-5173-452F-8A77-B32BB0138399}">
      <formula1>0</formula1>
      <formula2>9999999999</formula2>
    </dataValidation>
    <dataValidation type="list" imeMode="halfAlpha" allowBlank="1" showInputMessage="1" showErrorMessage="1" error="リストから選択してください" sqref="K243:L243" xr:uid="{80A0E79D-B016-439A-9C96-9F20BF979308}">
      <formula1>"一般,特定,　　"</formula1>
    </dataValidation>
    <dataValidation type="whole" imeMode="halfAlpha" allowBlank="1" showInputMessage="1" showErrorMessage="1" error="有効な数字を入力してください。10兆円以上になる場合は、9,999,999,999と入力してください" sqref="M243:O243" xr:uid="{4DE6D648-63B7-4342-AA60-A91F33148B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3" xr:uid="{806519ED-9A54-4AFE-8BD4-1D9615C42418}">
      <formula1>-9999999999</formula1>
      <formula2>9999999999</formula2>
    </dataValidation>
    <dataValidation type="whole" imeMode="halfAlpha" allowBlank="1" showInputMessage="1" showErrorMessage="1" error="有効な数字を入力してください" sqref="Q243" xr:uid="{0330E803-9AEB-4615-AB2F-73A42149D467}">
      <formula1>0</formula1>
      <formula2>9999999999</formula2>
    </dataValidation>
    <dataValidation type="whole" imeMode="halfAlpha" allowBlank="1" showInputMessage="1" showErrorMessage="1" error="有効な数字を入力してください" sqref="R243" xr:uid="{3461CC39-71B4-42F9-8397-FCA1FABA0B5D}">
      <formula1>0</formula1>
      <formula2>9999999999</formula2>
    </dataValidation>
    <dataValidation type="whole" imeMode="halfAlpha" allowBlank="1" showInputMessage="1" showErrorMessage="1" error="有効な数字を入力してください" sqref="S243" xr:uid="{B8BF5675-CCD4-400D-A4A2-AA20D940C45D}">
      <formula1>0</formula1>
      <formula2>9999999999</formula2>
    </dataValidation>
    <dataValidation type="whole" imeMode="halfAlpha" allowBlank="1" showInputMessage="1" showErrorMessage="1" error="有効な数字を入力してください" sqref="T243" xr:uid="{68EA5F1F-E966-4C06-A74F-FC1E32DB12A6}">
      <formula1>0</formula1>
      <formula2>9999999999</formula2>
    </dataValidation>
    <dataValidation type="whole" imeMode="halfAlpha" allowBlank="1" showInputMessage="1" showErrorMessage="1" error="有効な数字を入力してください" sqref="U243" xr:uid="{40C9AD56-11D2-4241-9D7C-47B0EC0897BB}">
      <formula1>0</formula1>
      <formula2>9999999999</formula2>
    </dataValidation>
    <dataValidation type="list" imeMode="halfAlpha" allowBlank="1" showInputMessage="1" showErrorMessage="1" error="リストから選択してください" sqref="K244:L244" xr:uid="{F9892EF1-7995-4BD8-8C2E-5443AE13F6D9}">
      <formula1>"一般,特定,　　"</formula1>
    </dataValidation>
    <dataValidation type="whole" imeMode="halfAlpha" allowBlank="1" showInputMessage="1" showErrorMessage="1" error="有効な数字を入力してください。10兆円以上になる場合は、9,999,999,999と入力してください" sqref="M244:O244" xr:uid="{18BA4FFF-BD86-4D52-A4BE-010B321AE6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4" xr:uid="{CA8FC03F-B708-4BB8-8A39-1BEDEA22EE24}">
      <formula1>-9999999999</formula1>
      <formula2>9999999999</formula2>
    </dataValidation>
    <dataValidation type="whole" imeMode="halfAlpha" allowBlank="1" showInputMessage="1" showErrorMessage="1" error="有効な数字を入力してください" sqref="Q244" xr:uid="{E2E87990-C64C-4100-83B4-3C10432C82FB}">
      <formula1>0</formula1>
      <formula2>9999999999</formula2>
    </dataValidation>
    <dataValidation type="whole" imeMode="halfAlpha" allowBlank="1" showInputMessage="1" showErrorMessage="1" error="有効な数字を入力してください" sqref="R244" xr:uid="{4DC855DB-EA01-4DF6-B039-A7ACCC1D5CF5}">
      <formula1>0</formula1>
      <formula2>9999999999</formula2>
    </dataValidation>
    <dataValidation type="whole" imeMode="halfAlpha" allowBlank="1" showInputMessage="1" showErrorMessage="1" error="有効な数字を入力してください" sqref="S244" xr:uid="{9D8AC54F-9B63-46FD-BDCF-F8CB034008A3}">
      <formula1>0</formula1>
      <formula2>9999999999</formula2>
    </dataValidation>
    <dataValidation type="whole" imeMode="halfAlpha" allowBlank="1" showInputMessage="1" showErrorMessage="1" error="有効な数字を入力してください" sqref="T244" xr:uid="{AF4E156E-2030-4480-89FD-1B821C51A251}">
      <formula1>0</formula1>
      <formula2>9999999999</formula2>
    </dataValidation>
    <dataValidation type="whole" imeMode="halfAlpha" allowBlank="1" showInputMessage="1" showErrorMessage="1" error="有効な数字を入力してください" sqref="U244" xr:uid="{3162D7C5-E3F1-44E0-B05C-5ED9D2BFFDD5}">
      <formula1>0</formula1>
      <formula2>9999999999</formula2>
    </dataValidation>
    <dataValidation type="list" imeMode="halfAlpha" allowBlank="1" showInputMessage="1" showErrorMessage="1" error="リストから選択してください" sqref="K245:L245" xr:uid="{D7946941-CFDC-4841-BBE0-A388C94C9D5E}">
      <formula1>"一般,特定,　　"</formula1>
    </dataValidation>
    <dataValidation type="whole" imeMode="halfAlpha" allowBlank="1" showInputMessage="1" showErrorMessage="1" error="有効な数字を入力してください。10兆円以上になる場合は、9,999,999,999と入力してください" sqref="M245:O245" xr:uid="{A5190B47-588E-4F87-8E27-86943B9452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5" xr:uid="{8206C5B2-1036-4887-8EC5-BDDEDE66A2A3}">
      <formula1>-9999999999</formula1>
      <formula2>9999999999</formula2>
    </dataValidation>
    <dataValidation type="whole" imeMode="halfAlpha" allowBlank="1" showInputMessage="1" showErrorMessage="1" error="有効な数字を入力してください" sqref="Q245" xr:uid="{C62785CF-4137-420F-95EF-A43AB3F61CA0}">
      <formula1>0</formula1>
      <formula2>9999999999</formula2>
    </dataValidation>
    <dataValidation type="whole" imeMode="halfAlpha" allowBlank="1" showInputMessage="1" showErrorMessage="1" error="有効な数字を入力してください" sqref="R245" xr:uid="{9258661F-7CDB-4FB8-A8B9-B836526EA502}">
      <formula1>0</formula1>
      <formula2>9999999999</formula2>
    </dataValidation>
    <dataValidation type="whole" imeMode="halfAlpha" allowBlank="1" showInputMessage="1" showErrorMessage="1" error="有効な数字を入力してください" sqref="S245" xr:uid="{B3CF7B14-9BBA-4F93-B949-D3F4B3EAAAC2}">
      <formula1>0</formula1>
      <formula2>9999999999</formula2>
    </dataValidation>
    <dataValidation type="whole" imeMode="halfAlpha" allowBlank="1" showInputMessage="1" showErrorMessage="1" error="有効な数字を入力してください" sqref="T245" xr:uid="{92C5A57D-B14B-4D0C-93D7-2DF5D3435BF9}">
      <formula1>0</formula1>
      <formula2>9999999999</formula2>
    </dataValidation>
    <dataValidation type="whole" imeMode="halfAlpha" allowBlank="1" showInputMessage="1" showErrorMessage="1" error="有効な数字を入力してください" sqref="U245" xr:uid="{DCBCF81B-DAA4-41D4-8DD5-62772EF7A676}">
      <formula1>0</formula1>
      <formula2>9999999999</formula2>
    </dataValidation>
    <dataValidation type="list" imeMode="halfAlpha" allowBlank="1" showInputMessage="1" showErrorMessage="1" error="リストから選択してください" sqref="K246:L246" xr:uid="{CAE35E97-7199-4951-9706-AD7974B16763}">
      <formula1>"一般,特定,　　"</formula1>
    </dataValidation>
    <dataValidation type="whole" imeMode="halfAlpha" allowBlank="1" showInputMessage="1" showErrorMessage="1" error="有効な数字を入力してください。10兆円以上になる場合は、9,999,999,999と入力してください" sqref="M246:O246" xr:uid="{682DA437-A19D-4879-B605-2A3B1C8869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6" xr:uid="{9FC08FDC-553C-49E9-A5EE-1BC88FE68C79}">
      <formula1>-9999999999</formula1>
      <formula2>9999999999</formula2>
    </dataValidation>
    <dataValidation type="whole" imeMode="halfAlpha" allowBlank="1" showInputMessage="1" showErrorMessage="1" error="有効な数字を入力してください" sqref="Q246" xr:uid="{F4479B4B-3280-4758-87CD-349CFDC3C830}">
      <formula1>0</formula1>
      <formula2>9999999999</formula2>
    </dataValidation>
    <dataValidation type="whole" imeMode="halfAlpha" allowBlank="1" showInputMessage="1" showErrorMessage="1" error="有効な数字を入力してください" sqref="R246" xr:uid="{2BAD76D9-B57F-4C47-A35D-11754F3FE950}">
      <formula1>0</formula1>
      <formula2>9999999999</formula2>
    </dataValidation>
    <dataValidation type="whole" imeMode="halfAlpha" allowBlank="1" showInputMessage="1" showErrorMessage="1" error="有効な数字を入力してください" sqref="S246" xr:uid="{7898C74B-9E2B-4BDD-A877-97D5EF73AD67}">
      <formula1>0</formula1>
      <formula2>9999999999</formula2>
    </dataValidation>
    <dataValidation type="whole" imeMode="halfAlpha" allowBlank="1" showInputMessage="1" showErrorMessage="1" error="有効な数字を入力してください" sqref="T246" xr:uid="{CEBCC324-BC49-4E9D-A4BC-60AD36F304CC}">
      <formula1>0</formula1>
      <formula2>9999999999</formula2>
    </dataValidation>
    <dataValidation type="whole" imeMode="halfAlpha" allowBlank="1" showInputMessage="1" showErrorMessage="1" error="有効な数字を入力してください" sqref="U246" xr:uid="{57100164-C651-42E7-AA21-F7C790460A35}">
      <formula1>0</formula1>
      <formula2>9999999999</formula2>
    </dataValidation>
    <dataValidation type="list" imeMode="halfAlpha" allowBlank="1" showInputMessage="1" showErrorMessage="1" error="リストから選択してください" sqref="K247:L247" xr:uid="{20A2374D-7256-4B52-B036-FC37BD0918A7}">
      <formula1>"一般,特定,　　"</formula1>
    </dataValidation>
    <dataValidation type="whole" imeMode="halfAlpha" allowBlank="1" showInputMessage="1" showErrorMessage="1" error="有効な数字を入力してください。10兆円以上になる場合は、9,999,999,999と入力してください" sqref="M247:O247" xr:uid="{D0D335D0-1FD0-4E38-8F8D-3F961A1774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7" xr:uid="{4473F5EB-8524-4A52-9318-A8FF13E45D63}">
      <formula1>-9999999999</formula1>
      <formula2>9999999999</formula2>
    </dataValidation>
    <dataValidation type="whole" imeMode="halfAlpha" allowBlank="1" showInputMessage="1" showErrorMessage="1" error="有効な数字を入力してください" sqref="Q247" xr:uid="{913415B3-89F6-46B2-BB51-9006308CB551}">
      <formula1>0</formula1>
      <formula2>9999999999</formula2>
    </dataValidation>
    <dataValidation type="whole" imeMode="halfAlpha" allowBlank="1" showInputMessage="1" showErrorMessage="1" error="有効な数字を入力してください" sqref="R247" xr:uid="{AAF5943C-11A7-4000-A93E-9D791777A05E}">
      <formula1>0</formula1>
      <formula2>9999999999</formula2>
    </dataValidation>
    <dataValidation type="whole" imeMode="halfAlpha" allowBlank="1" showInputMessage="1" showErrorMessage="1" error="有効な数字を入力してください" sqref="S247" xr:uid="{5E05F822-ADFD-455B-861B-551D944320C4}">
      <formula1>0</formula1>
      <formula2>9999999999</formula2>
    </dataValidation>
    <dataValidation type="whole" imeMode="halfAlpha" allowBlank="1" showInputMessage="1" showErrorMessage="1" error="有効な数字を入力してください" sqref="T247" xr:uid="{CE2506A4-7C5F-42C0-BC73-B93B4916FFFA}">
      <formula1>0</formula1>
      <formula2>9999999999</formula2>
    </dataValidation>
    <dataValidation type="whole" imeMode="halfAlpha" allowBlank="1" showInputMessage="1" showErrorMessage="1" error="有効な数字を入力してください" sqref="U247" xr:uid="{5CA89D1D-8D5E-42B5-AA11-9DDC482354D0}">
      <formula1>0</formula1>
      <formula2>9999999999</formula2>
    </dataValidation>
    <dataValidation type="list" imeMode="halfAlpha" allowBlank="1" showInputMessage="1" showErrorMessage="1" error="リストから選択してください" sqref="K248:L248" xr:uid="{6A2D5886-6670-4D06-8AE5-B94B49C53434}">
      <formula1>"一般,特定,　　"</formula1>
    </dataValidation>
    <dataValidation type="whole" imeMode="halfAlpha" allowBlank="1" showInputMessage="1" showErrorMessage="1" error="有効な数字を入力してください。10兆円以上になる場合は、9,999,999,999と入力してください" sqref="M248:O248" xr:uid="{1E251135-3A58-4F89-9E1C-CD18EFA380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8" xr:uid="{2E3E52E6-FE5E-4297-91B4-4CC533574338}">
      <formula1>-9999999999</formula1>
      <formula2>9999999999</formula2>
    </dataValidation>
    <dataValidation type="whole" imeMode="halfAlpha" allowBlank="1" showInputMessage="1" showErrorMessage="1" error="有効な数字を入力してください" sqref="Q248" xr:uid="{687235A6-4848-4716-B346-BA393C412787}">
      <formula1>0</formula1>
      <formula2>9999999999</formula2>
    </dataValidation>
    <dataValidation type="whole" imeMode="halfAlpha" allowBlank="1" showInputMessage="1" showErrorMessage="1" error="有効な数字を入力してください" sqref="R248" xr:uid="{C65DBD00-7A45-46C0-BB2B-4BF915DECFA3}">
      <formula1>0</formula1>
      <formula2>9999999999</formula2>
    </dataValidation>
    <dataValidation type="whole" imeMode="halfAlpha" allowBlank="1" showInputMessage="1" showErrorMessage="1" error="有効な数字を入力してください" sqref="S248" xr:uid="{D9CC7283-BA69-40E5-9CCE-97F12CED1E99}">
      <formula1>0</formula1>
      <formula2>9999999999</formula2>
    </dataValidation>
    <dataValidation type="whole" imeMode="halfAlpha" allowBlank="1" showInputMessage="1" showErrorMessage="1" error="有効な数字を入力してください" sqref="T248" xr:uid="{15FD731F-5C19-4C1D-9639-AE7A25F76A6B}">
      <formula1>0</formula1>
      <formula2>9999999999</formula2>
    </dataValidation>
    <dataValidation type="whole" imeMode="halfAlpha" allowBlank="1" showInputMessage="1" showErrorMessage="1" error="有効な数字を入力してください" sqref="U248" xr:uid="{56BCBD5B-C800-436D-BA16-E79D06BD1B18}">
      <formula1>0</formula1>
      <formula2>9999999999</formula2>
    </dataValidation>
    <dataValidation type="list" imeMode="halfAlpha" allowBlank="1" showInputMessage="1" showErrorMessage="1" error="リストから選択してください" sqref="K249:L249" xr:uid="{0CE1383E-7C9C-431D-BF1D-36571905233D}">
      <formula1>"一般,特定,　　"</formula1>
    </dataValidation>
    <dataValidation type="whole" imeMode="halfAlpha" allowBlank="1" showInputMessage="1" showErrorMessage="1" error="有効な数字を入力してください。10兆円以上になる場合は、9,999,999,999と入力してください" sqref="M249:O249" xr:uid="{2BD537AC-DE6E-4D51-96C4-AE803CC9E3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9" xr:uid="{6399D17C-EACD-4676-B4A7-9AAC981D99EA}">
      <formula1>-9999999999</formula1>
      <formula2>9999999999</formula2>
    </dataValidation>
    <dataValidation type="whole" imeMode="halfAlpha" allowBlank="1" showInputMessage="1" showErrorMessage="1" error="有効な数字を入力してください" sqref="Q249" xr:uid="{476FEF28-A341-464F-B679-2C8BA7EBB871}">
      <formula1>0</formula1>
      <formula2>9999999999</formula2>
    </dataValidation>
    <dataValidation type="whole" imeMode="halfAlpha" allowBlank="1" showInputMessage="1" showErrorMessage="1" error="有効な数字を入力してください" sqref="R249" xr:uid="{1B5228C1-FC73-407E-962E-6612F9BBD6D3}">
      <formula1>0</formula1>
      <formula2>9999999999</formula2>
    </dataValidation>
    <dataValidation type="whole" imeMode="halfAlpha" allowBlank="1" showInputMessage="1" showErrorMessage="1" error="有効な数字を入力してください" sqref="S249" xr:uid="{54404FEB-31AA-4832-B7F1-7B0D850F3DCE}">
      <formula1>0</formula1>
      <formula2>9999999999</formula2>
    </dataValidation>
    <dataValidation type="whole" imeMode="halfAlpha" allowBlank="1" showInputMessage="1" showErrorMessage="1" error="有効な数字を入力してください" sqref="T249" xr:uid="{D1DAB65E-D225-4985-846D-870A20D04016}">
      <formula1>0</formula1>
      <formula2>9999999999</formula2>
    </dataValidation>
    <dataValidation type="whole" imeMode="halfAlpha" allowBlank="1" showInputMessage="1" showErrorMessage="1" error="有効な数字を入力してください" sqref="U249" xr:uid="{AB60379A-DD5D-4FCF-9EB2-AA2E04D2EA46}">
      <formula1>0</formula1>
      <formula2>9999999999</formula2>
    </dataValidation>
    <dataValidation type="list" imeMode="halfAlpha" allowBlank="1" showInputMessage="1" showErrorMessage="1" error="リストから選択してください" sqref="K250:L250" xr:uid="{E15FF75D-DDAF-4E37-8D5E-B2236DBEC5B1}">
      <formula1>"一般,特定,　　"</formula1>
    </dataValidation>
    <dataValidation type="whole" imeMode="halfAlpha" allowBlank="1" showInputMessage="1" showErrorMessage="1" error="有効な数字を入力してください。10兆円以上になる場合は、9,999,999,999と入力してください" sqref="M250:O250" xr:uid="{8D42250B-8520-4DBF-84DB-C513BE3766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0" xr:uid="{87D7382D-14B3-4A4E-878C-3E452C495854}">
      <formula1>-9999999999</formula1>
      <formula2>9999999999</formula2>
    </dataValidation>
    <dataValidation type="whole" imeMode="halfAlpha" allowBlank="1" showInputMessage="1" showErrorMessage="1" error="有効な数字を入力してください" sqref="Q250" xr:uid="{3A0CFD06-5E83-4307-8584-3B4424E55170}">
      <formula1>0</formula1>
      <formula2>9999999999</formula2>
    </dataValidation>
    <dataValidation type="whole" imeMode="halfAlpha" allowBlank="1" showInputMessage="1" showErrorMessage="1" error="有効な数字を入力してください" sqref="R250" xr:uid="{BD709B1D-3085-4606-9F79-2E603990516F}">
      <formula1>0</formula1>
      <formula2>9999999999</formula2>
    </dataValidation>
    <dataValidation type="whole" imeMode="halfAlpha" allowBlank="1" showInputMessage="1" showErrorMessage="1" error="有効な数字を入力してください" sqref="S250" xr:uid="{170B25DA-2D9F-40ED-B52D-F68FE45BB649}">
      <formula1>0</formula1>
      <formula2>9999999999</formula2>
    </dataValidation>
    <dataValidation type="whole" imeMode="halfAlpha" allowBlank="1" showInputMessage="1" showErrorMessage="1" error="有効な数字を入力してください" sqref="T250" xr:uid="{E97FCEEC-1328-4E94-8625-2A1FBADB80C9}">
      <formula1>0</formula1>
      <formula2>9999999999</formula2>
    </dataValidation>
    <dataValidation type="whole" imeMode="halfAlpha" allowBlank="1" showInputMessage="1" showErrorMessage="1" error="有効な数字を入力してください" sqref="U250" xr:uid="{55164543-8E6D-45F8-8A1C-4223A6D1B567}">
      <formula1>0</formula1>
      <formula2>9999999999</formula2>
    </dataValidation>
    <dataValidation type="list" imeMode="halfAlpha" allowBlank="1" showInputMessage="1" showErrorMessage="1" error="リストから選択してください" sqref="K251:L251" xr:uid="{75F7E4EA-2E13-493E-A49B-2C8E8B05D8EE}">
      <formula1>"一般,特定,　　"</formula1>
    </dataValidation>
    <dataValidation type="whole" imeMode="halfAlpha" allowBlank="1" showInputMessage="1" showErrorMessage="1" error="有効な数字を入力してください。10兆円以上になる場合は、9,999,999,999と入力してください" sqref="M251:O251" xr:uid="{C87D0AC3-4818-423E-B637-BD76C41B73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1" xr:uid="{15FDCFDC-671E-416F-A1FC-D3EEDEA42E6B}">
      <formula1>-9999999999</formula1>
      <formula2>9999999999</formula2>
    </dataValidation>
    <dataValidation type="whole" imeMode="halfAlpha" allowBlank="1" showInputMessage="1" showErrorMessage="1" error="有効な数字を入力してください" sqref="Q251" xr:uid="{AAEC891D-DF33-4E20-8822-A5C097863BE3}">
      <formula1>0</formula1>
      <formula2>9999999999</formula2>
    </dataValidation>
    <dataValidation type="whole" imeMode="halfAlpha" allowBlank="1" showInputMessage="1" showErrorMessage="1" error="有効な数字を入力してください" sqref="R251" xr:uid="{9E163508-C81C-4218-89C9-1AD1A84A043D}">
      <formula1>0</formula1>
      <formula2>9999999999</formula2>
    </dataValidation>
    <dataValidation type="whole" imeMode="halfAlpha" allowBlank="1" showInputMessage="1" showErrorMessage="1" error="有効な数字を入力してください" sqref="S251" xr:uid="{F8EF0540-1410-40A3-ADAC-FC01224EAC39}">
      <formula1>0</formula1>
      <formula2>9999999999</formula2>
    </dataValidation>
    <dataValidation type="whole" imeMode="halfAlpha" allowBlank="1" showInputMessage="1" showErrorMessage="1" error="有効な数字を入力してください" sqref="T251" xr:uid="{38EF3932-A5E2-4019-8369-71DD38A148D7}">
      <formula1>0</formula1>
      <formula2>9999999999</formula2>
    </dataValidation>
    <dataValidation type="whole" imeMode="halfAlpha" allowBlank="1" showInputMessage="1" showErrorMessage="1" error="有効な数字を入力してください" sqref="U251" xr:uid="{100C86CC-A4D7-4332-95C3-D27F0EA7C216}">
      <formula1>0</formula1>
      <formula2>9999999999</formula2>
    </dataValidation>
    <dataValidation type="list" imeMode="halfAlpha" allowBlank="1" showInputMessage="1" showErrorMessage="1" error="リストから選択してください" sqref="K252:L252" xr:uid="{23FB6253-3B5C-4E6D-A35F-3152029B62AA}">
      <formula1>"一般,特定,　　"</formula1>
    </dataValidation>
    <dataValidation type="whole" imeMode="halfAlpha" allowBlank="1" showInputMessage="1" showErrorMessage="1" error="有効な数字を入力してください。10兆円以上になる場合は、9,999,999,999と入力してください" sqref="M252:O252" xr:uid="{C357028F-DF9A-459B-8880-DDC6453108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2" xr:uid="{1C8A4F8F-B2F3-4A83-B5FA-0F40F39B02E7}">
      <formula1>-9999999999</formula1>
      <formula2>9999999999</formula2>
    </dataValidation>
    <dataValidation type="whole" imeMode="halfAlpha" allowBlank="1" showInputMessage="1" showErrorMessage="1" error="有効な数字を入力してください" sqref="Q252" xr:uid="{60B5BC88-25A8-43A9-BAAB-1B7A07B0AC71}">
      <formula1>0</formula1>
      <formula2>9999999999</formula2>
    </dataValidation>
    <dataValidation type="whole" imeMode="halfAlpha" allowBlank="1" showInputMessage="1" showErrorMessage="1" error="有効な数字を入力してください" sqref="R252" xr:uid="{68A4A8F6-7C99-4619-A2CE-71299C110D55}">
      <formula1>0</formula1>
      <formula2>9999999999</formula2>
    </dataValidation>
    <dataValidation type="whole" imeMode="halfAlpha" allowBlank="1" showInputMessage="1" showErrorMessage="1" error="有効な数字を入力してください" sqref="S252" xr:uid="{80FA1D24-06A3-46D4-9DFF-BEC9BD0CAD98}">
      <formula1>0</formula1>
      <formula2>9999999999</formula2>
    </dataValidation>
    <dataValidation type="whole" imeMode="halfAlpha" allowBlank="1" showInputMessage="1" showErrorMessage="1" error="有効な数字を入力してください" sqref="T252" xr:uid="{ED4344BC-3D97-424A-9712-C3F242A05790}">
      <formula1>0</formula1>
      <formula2>9999999999</formula2>
    </dataValidation>
    <dataValidation type="whole" imeMode="halfAlpha" allowBlank="1" showInputMessage="1" showErrorMessage="1" error="有効な数字を入力してください" sqref="U252" xr:uid="{0B6C71E2-831C-41FD-854E-84C6EB4DCB60}">
      <formula1>0</formula1>
      <formula2>9999999999</formula2>
    </dataValidation>
    <dataValidation type="list" imeMode="halfAlpha" allowBlank="1" showInputMessage="1" showErrorMessage="1" error="リストから選択してください" sqref="K253:L253" xr:uid="{F5658F3B-77A0-48D6-B104-A296B3504F06}">
      <formula1>"一般,特定,　　"</formula1>
    </dataValidation>
    <dataValidation type="whole" imeMode="halfAlpha" allowBlank="1" showInputMessage="1" showErrorMessage="1" error="有効な数字を入力してください。10兆円以上になる場合は、9,999,999,999と入力してください" sqref="M253:O253" xr:uid="{D93FA147-15C4-4542-B2D7-0E1D106384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3" xr:uid="{91DD8825-428B-4161-B949-738470A7596A}">
      <formula1>-9999999999</formula1>
      <formula2>9999999999</formula2>
    </dataValidation>
    <dataValidation type="whole" imeMode="halfAlpha" allowBlank="1" showInputMessage="1" showErrorMessage="1" error="有効な数字を入力してください" sqref="Q253" xr:uid="{031C6322-B266-4774-BAB3-AC24075EF9E7}">
      <formula1>0</formula1>
      <formula2>9999999999</formula2>
    </dataValidation>
    <dataValidation type="whole" imeMode="halfAlpha" allowBlank="1" showInputMessage="1" showErrorMessage="1" error="有効な数字を入力してください" sqref="R253" xr:uid="{CC030747-97AA-4F45-9764-03D126935333}">
      <formula1>0</formula1>
      <formula2>9999999999</formula2>
    </dataValidation>
    <dataValidation type="whole" imeMode="halfAlpha" allowBlank="1" showInputMessage="1" showErrorMessage="1" error="有効な数字を入力してください" sqref="S253" xr:uid="{16A99AD8-9FC6-4FEB-ADCA-F4DD99991FAF}">
      <formula1>0</formula1>
      <formula2>9999999999</formula2>
    </dataValidation>
    <dataValidation type="whole" imeMode="halfAlpha" allowBlank="1" showInputMessage="1" showErrorMessage="1" error="有効な数字を入力してください" sqref="T253" xr:uid="{7F2DE371-67E3-463A-90BB-FF2522CFA107}">
      <formula1>0</formula1>
      <formula2>9999999999</formula2>
    </dataValidation>
    <dataValidation type="whole" imeMode="halfAlpha" allowBlank="1" showInputMessage="1" showErrorMessage="1" error="有効な数字を入力してください" sqref="U253" xr:uid="{8800F4E3-5B3E-42CA-820A-0FB3602C0266}">
      <formula1>0</formula1>
      <formula2>9999999999</formula2>
    </dataValidation>
    <dataValidation type="list" imeMode="halfAlpha" allowBlank="1" showInputMessage="1" showErrorMessage="1" error="リストから選択してください" sqref="K254:L254" xr:uid="{952AB10B-10FB-403D-8C5D-A26F7136E5BC}">
      <formula1>"一般,特定,　　"</formula1>
    </dataValidation>
    <dataValidation type="whole" imeMode="halfAlpha" allowBlank="1" showInputMessage="1" showErrorMessage="1" error="有効な数字を入力してください。10兆円以上になる場合は、9,999,999,999と入力してください" sqref="M254:O254" xr:uid="{29B876E9-8D94-45D1-8BA7-2CDE7EADF8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4" xr:uid="{F2E0DDFB-179B-4C4A-B0E8-221A51A343F9}">
      <formula1>-9999999999</formula1>
      <formula2>9999999999</formula2>
    </dataValidation>
    <dataValidation type="whole" imeMode="halfAlpha" allowBlank="1" showInputMessage="1" showErrorMessage="1" error="有効な数字を入力してください" sqref="Q254" xr:uid="{3A8A06EC-FD7A-46D8-BA8B-6B1F00EBD786}">
      <formula1>0</formula1>
      <formula2>9999999999</formula2>
    </dataValidation>
    <dataValidation type="whole" imeMode="halfAlpha" allowBlank="1" showInputMessage="1" showErrorMessage="1" error="有効な数字を入力してください" sqref="R254" xr:uid="{A0715D39-1C35-4387-9081-86B5A6AFABE3}">
      <formula1>0</formula1>
      <formula2>9999999999</formula2>
    </dataValidation>
    <dataValidation type="whole" imeMode="halfAlpha" allowBlank="1" showInputMessage="1" showErrorMessage="1" error="有効な数字を入力してください" sqref="S254" xr:uid="{30D0AF73-2006-40BD-92CA-27C87B8A448A}">
      <formula1>0</formula1>
      <formula2>9999999999</formula2>
    </dataValidation>
    <dataValidation type="whole" imeMode="halfAlpha" allowBlank="1" showInputMessage="1" showErrorMessage="1" error="有効な数字を入力してください" sqref="T254" xr:uid="{5687A191-F8AB-47F4-913F-5FCEAAF3C344}">
      <formula1>0</formula1>
      <formula2>9999999999</formula2>
    </dataValidation>
    <dataValidation type="whole" imeMode="halfAlpha" allowBlank="1" showInputMessage="1" showErrorMessage="1" error="有効な数字を入力してください" sqref="U254" xr:uid="{E06CE63B-93BA-4BDA-B51F-32FB41A6A500}">
      <formula1>0</formula1>
      <formula2>9999999999</formula2>
    </dataValidation>
    <dataValidation type="list" imeMode="halfAlpha" allowBlank="1" showInputMessage="1" showErrorMessage="1" error="リストから選択してください" sqref="K255:L255" xr:uid="{E0AA7648-B908-4FCA-A35C-6C82E9C9B1FC}">
      <formula1>"一般,特定,　　"</formula1>
    </dataValidation>
    <dataValidation type="whole" imeMode="halfAlpha" allowBlank="1" showInputMessage="1" showErrorMessage="1" error="有効な数字を入力してください。10兆円以上になる場合は、9,999,999,999と入力してください" sqref="M255:O255" xr:uid="{0F71C8DE-8913-4087-A422-EA8D1DB53D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5" xr:uid="{42809CE7-882E-402F-87AE-93F9E7C4AF2B}">
      <formula1>-9999999999</formula1>
      <formula2>9999999999</formula2>
    </dataValidation>
    <dataValidation type="whole" imeMode="halfAlpha" allowBlank="1" showInputMessage="1" showErrorMessage="1" error="有効な数字を入力してください" sqref="Q255" xr:uid="{A6BDF0C0-179B-40F7-8D98-98BDD9CC1F04}">
      <formula1>0</formula1>
      <formula2>9999999999</formula2>
    </dataValidation>
    <dataValidation type="whole" imeMode="halfAlpha" allowBlank="1" showInputMessage="1" showErrorMessage="1" error="有効な数字を入力してください" sqref="R255" xr:uid="{C76E6645-8CAE-4943-81BA-8D83CE7F4649}">
      <formula1>0</formula1>
      <formula2>9999999999</formula2>
    </dataValidation>
    <dataValidation type="whole" imeMode="halfAlpha" allowBlank="1" showInputMessage="1" showErrorMessage="1" error="有効な数字を入力してください" sqref="S255" xr:uid="{7920951A-F68B-4451-BEF8-15BA6751C5FA}">
      <formula1>0</formula1>
      <formula2>9999999999</formula2>
    </dataValidation>
    <dataValidation type="whole" imeMode="halfAlpha" allowBlank="1" showInputMessage="1" showErrorMessage="1" error="有効な数字を入力してください" sqref="T255" xr:uid="{FB4798A8-3595-41FD-A2B3-7EF91834D739}">
      <formula1>0</formula1>
      <formula2>9999999999</formula2>
    </dataValidation>
    <dataValidation type="whole" imeMode="halfAlpha" allowBlank="1" showInputMessage="1" showErrorMessage="1" error="有効な数字を入力してください" sqref="U255" xr:uid="{64AD6BD3-9042-45D9-A8C5-9915B2D79971}">
      <formula1>0</formula1>
      <formula2>9999999999</formula2>
    </dataValidation>
    <dataValidation type="list" imeMode="halfAlpha" allowBlank="1" showInputMessage="1" showErrorMessage="1" error="リストから選択してください" sqref="K256:L256" xr:uid="{5B23EB8B-DB1E-40EB-B21D-FBB7561D76A8}">
      <formula1>"一般,特定,　　"</formula1>
    </dataValidation>
    <dataValidation type="whole" imeMode="halfAlpha" allowBlank="1" showInputMessage="1" showErrorMessage="1" error="有効な数字を入力してください。10兆円以上になる場合は、9,999,999,999と入力してください" sqref="M256:O256" xr:uid="{76477F94-9737-4122-B3DC-FE9DC47504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6" xr:uid="{DA00A3F0-D21A-4DAE-8D8E-433477450F2C}">
      <formula1>-9999999999</formula1>
      <formula2>9999999999</formula2>
    </dataValidation>
    <dataValidation type="whole" imeMode="halfAlpha" allowBlank="1" showInputMessage="1" showErrorMessage="1" error="有効な数字を入力してください" sqref="Q256" xr:uid="{E4CD2C02-55F1-4705-824B-40C529D38BEA}">
      <formula1>0</formula1>
      <formula2>9999999999</formula2>
    </dataValidation>
    <dataValidation type="whole" imeMode="halfAlpha" allowBlank="1" showInputMessage="1" showErrorMessage="1" error="有効な数字を入力してください" sqref="R256" xr:uid="{1795EC6E-3AAF-4C4F-A1C1-6C59A740423A}">
      <formula1>0</formula1>
      <formula2>9999999999</formula2>
    </dataValidation>
    <dataValidation type="whole" imeMode="halfAlpha" allowBlank="1" showInputMessage="1" showErrorMessage="1" error="有効な数字を入力してください" sqref="S256" xr:uid="{7B732D23-E105-41A3-BD01-60E2CE13A0EE}">
      <formula1>0</formula1>
      <formula2>9999999999</formula2>
    </dataValidation>
    <dataValidation type="whole" imeMode="halfAlpha" allowBlank="1" showInputMessage="1" showErrorMessage="1" error="有効な数字を入力してください" sqref="T256" xr:uid="{014FE269-6D55-47D4-9711-67DB762BD2ED}">
      <formula1>0</formula1>
      <formula2>9999999999</formula2>
    </dataValidation>
    <dataValidation type="whole" imeMode="halfAlpha" allowBlank="1" showInputMessage="1" showErrorMessage="1" error="有効な数字を入力してください" sqref="U256" xr:uid="{9527577E-DEF4-439A-A2E5-2F2B9952CB50}">
      <formula1>0</formula1>
      <formula2>9999999999</formula2>
    </dataValidation>
    <dataValidation type="list" imeMode="halfAlpha" allowBlank="1" showInputMessage="1" showErrorMessage="1" error="リストから選択してください" sqref="K257:L257" xr:uid="{1E8498B3-6E12-4EE9-B21B-CF9365113361}">
      <formula1>"一般,特定,　　"</formula1>
    </dataValidation>
    <dataValidation type="whole" imeMode="halfAlpha" allowBlank="1" showInputMessage="1" showErrorMessage="1" error="有効な数字を入力してください。10兆円以上になる場合は、9,999,999,999と入力してください" sqref="M257:O257" xr:uid="{53EBDE08-D1DC-4B4C-9114-CB9AEF1893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7" xr:uid="{029A2FEE-1A6C-401A-95F6-F0C3A680107F}">
      <formula1>-9999999999</formula1>
      <formula2>9999999999</formula2>
    </dataValidation>
    <dataValidation type="whole" imeMode="halfAlpha" allowBlank="1" showInputMessage="1" showErrorMessage="1" error="有効な数字を入力してください" sqref="Q257" xr:uid="{0E18BA1B-A27C-46FC-ADF4-7037EDEB999D}">
      <formula1>0</formula1>
      <formula2>9999999999</formula2>
    </dataValidation>
    <dataValidation type="whole" imeMode="halfAlpha" allowBlank="1" showInputMessage="1" showErrorMessage="1" error="有効な数字を入力してください" sqref="R257" xr:uid="{D4BD3194-9409-4B90-8746-6849BA0B7640}">
      <formula1>0</formula1>
      <formula2>9999999999</formula2>
    </dataValidation>
    <dataValidation type="whole" imeMode="halfAlpha" allowBlank="1" showInputMessage="1" showErrorMessage="1" error="有効な数字を入力してください" sqref="S257" xr:uid="{6E156F74-29E4-411C-8270-5547DAAAF571}">
      <formula1>0</formula1>
      <formula2>9999999999</formula2>
    </dataValidation>
    <dataValidation type="whole" imeMode="halfAlpha" allowBlank="1" showInputMessage="1" showErrorMessage="1" error="有効な数字を入力してください" sqref="T257" xr:uid="{7AB5AB33-7B45-461F-AEDB-99D20C65779F}">
      <formula1>0</formula1>
      <formula2>9999999999</formula2>
    </dataValidation>
    <dataValidation type="whole" imeMode="halfAlpha" allowBlank="1" showInputMessage="1" showErrorMessage="1" error="有効な数字を入力してください" sqref="U257" xr:uid="{434E7605-C68D-44EB-A64F-5914B8191877}">
      <formula1>0</formula1>
      <formula2>9999999999</formula2>
    </dataValidation>
    <dataValidation type="list" imeMode="halfAlpha" allowBlank="1" showInputMessage="1" showErrorMessage="1" error="リストから選択してください" sqref="K258:L258" xr:uid="{9946511B-D3A1-4785-B745-2CD93E42E648}">
      <formula1>"一般,特定,　　"</formula1>
    </dataValidation>
    <dataValidation type="whole" imeMode="halfAlpha" allowBlank="1" showInputMessage="1" showErrorMessage="1" error="有効な数字を入力してください。10兆円以上になる場合は、9,999,999,999と入力してください" sqref="M258:O258" xr:uid="{8EBA34AB-D3D4-4372-9292-E61256C443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8" xr:uid="{4BD600C0-3E43-43BC-A46F-D92640163341}">
      <formula1>-9999999999</formula1>
      <formula2>9999999999</formula2>
    </dataValidation>
    <dataValidation type="whole" imeMode="halfAlpha" allowBlank="1" showInputMessage="1" showErrorMessage="1" error="有効な数字を入力してください" sqref="Q258" xr:uid="{DC55AC54-982E-4274-8730-5CB861EA68C1}">
      <formula1>0</formula1>
      <formula2>9999999999</formula2>
    </dataValidation>
    <dataValidation type="whole" imeMode="halfAlpha" allowBlank="1" showInputMessage="1" showErrorMessage="1" error="有効な数字を入力してください" sqref="R258" xr:uid="{807C2A6D-8A67-4BA7-BD5A-1FB325A679D6}">
      <formula1>0</formula1>
      <formula2>9999999999</formula2>
    </dataValidation>
    <dataValidation type="whole" imeMode="halfAlpha" allowBlank="1" showInputMessage="1" showErrorMessage="1" error="有効な数字を入力してください" sqref="S258" xr:uid="{5D98E759-D195-4AFA-ADCE-3EC2034FAF91}">
      <formula1>0</formula1>
      <formula2>9999999999</formula2>
    </dataValidation>
    <dataValidation type="whole" imeMode="halfAlpha" allowBlank="1" showInputMessage="1" showErrorMessage="1" error="有効な数字を入力してください" sqref="T258" xr:uid="{B6163E31-A231-4403-BB69-2C264FD535FC}">
      <formula1>0</formula1>
      <formula2>9999999999</formula2>
    </dataValidation>
    <dataValidation type="whole" imeMode="halfAlpha" allowBlank="1" showInputMessage="1" showErrorMessage="1" error="有効な数字を入力してください" sqref="U258" xr:uid="{CA126E73-06A7-4B88-B971-B9BCC03587FC}">
      <formula1>0</formula1>
      <formula2>9999999999</formula2>
    </dataValidation>
    <dataValidation type="list" imeMode="halfAlpha" allowBlank="1" showInputMessage="1" showErrorMessage="1" error="リストから選択してください" sqref="K259:L259" xr:uid="{75CDC249-C282-46BF-9306-63FA6399A791}">
      <formula1>"一般,特定,　　"</formula1>
    </dataValidation>
    <dataValidation type="whole" imeMode="halfAlpha" allowBlank="1" showInputMessage="1" showErrorMessage="1" error="有効な数字を入力してください。10兆円以上になる場合は、9,999,999,999と入力してください" sqref="M259:O259" xr:uid="{13FD8979-FC68-46EB-A0B6-E7CFE910BC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9" xr:uid="{2BCFDAA6-5271-4CF6-AC72-55BB0AB3081E}">
      <formula1>-9999999999</formula1>
      <formula2>9999999999</formula2>
    </dataValidation>
    <dataValidation type="whole" imeMode="halfAlpha" allowBlank="1" showInputMessage="1" showErrorMessage="1" error="有効な数字を入力してください" sqref="Q259" xr:uid="{18ADC6D4-CC04-44E9-90C0-74BBA6EF70FA}">
      <formula1>0</formula1>
      <formula2>9999999999</formula2>
    </dataValidation>
    <dataValidation type="whole" imeMode="halfAlpha" allowBlank="1" showInputMessage="1" showErrorMessage="1" error="有効な数字を入力してください" sqref="R259" xr:uid="{FD950835-A271-4355-98E5-7DC1C77F39FD}">
      <formula1>0</formula1>
      <formula2>9999999999</formula2>
    </dataValidation>
    <dataValidation type="whole" imeMode="halfAlpha" allowBlank="1" showInputMessage="1" showErrorMessage="1" error="有効な数字を入力してください" sqref="S259" xr:uid="{45745583-AD53-402B-B670-3173D30B1BB3}">
      <formula1>0</formula1>
      <formula2>9999999999</formula2>
    </dataValidation>
    <dataValidation type="whole" imeMode="halfAlpha" allowBlank="1" showInputMessage="1" showErrorMessage="1" error="有効な数字を入力してください" sqref="T259" xr:uid="{1B896ACF-213E-490E-A0C0-E85DBA396DB9}">
      <formula1>0</formula1>
      <formula2>9999999999</formula2>
    </dataValidation>
    <dataValidation type="whole" imeMode="halfAlpha" allowBlank="1" showInputMessage="1" showErrorMessage="1" error="有効な数字を入力してください" sqref="U259" xr:uid="{A97383EE-A071-494C-A7FF-BE8FC8426437}">
      <formula1>0</formula1>
      <formula2>9999999999</formula2>
    </dataValidation>
    <dataValidation type="list" imeMode="halfAlpha" allowBlank="1" showInputMessage="1" showErrorMessage="1" error="リストから選択してください" sqref="K260:L260" xr:uid="{2EFA3E65-5755-4001-BAB1-448B7C482659}">
      <formula1>"一般,特定,　　"</formula1>
    </dataValidation>
    <dataValidation type="whole" imeMode="halfAlpha" allowBlank="1" showInputMessage="1" showErrorMessage="1" error="有効な数字を入力してください。10兆円以上になる場合は、9,999,999,999と入力してください" sqref="M260:O260" xr:uid="{8C4C3243-E89F-4521-AEBD-70D25E4D58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0" xr:uid="{031227EA-8039-47AC-AD88-11D4DAFB307D}">
      <formula1>-9999999999</formula1>
      <formula2>9999999999</formula2>
    </dataValidation>
    <dataValidation type="whole" imeMode="halfAlpha" allowBlank="1" showInputMessage="1" showErrorMessage="1" error="有効な数字を入力してください" sqref="Q260" xr:uid="{74F1408B-12B8-4561-95D1-4E1371963B5A}">
      <formula1>0</formula1>
      <formula2>9999999999</formula2>
    </dataValidation>
    <dataValidation type="whole" imeMode="halfAlpha" allowBlank="1" showInputMessage="1" showErrorMessage="1" error="有効な数字を入力してください" sqref="R260" xr:uid="{F30D36A3-B812-4466-B9FA-66FFAB9A46FA}">
      <formula1>0</formula1>
      <formula2>9999999999</formula2>
    </dataValidation>
    <dataValidation type="whole" imeMode="halfAlpha" allowBlank="1" showInputMessage="1" showErrorMessage="1" error="有効な数字を入力してください" sqref="S260" xr:uid="{81D1CCD4-6DC7-41A3-A888-68664EB1452E}">
      <formula1>0</formula1>
      <formula2>9999999999</formula2>
    </dataValidation>
    <dataValidation type="whole" imeMode="halfAlpha" allowBlank="1" showInputMessage="1" showErrorMessage="1" error="有効な数字を入力してください" sqref="T260" xr:uid="{C102A47C-0A63-429F-8458-3C555835FB33}">
      <formula1>0</formula1>
      <formula2>9999999999</formula2>
    </dataValidation>
    <dataValidation type="whole" imeMode="halfAlpha" allowBlank="1" showInputMessage="1" showErrorMessage="1" error="有効な数字を入力してください" sqref="U260" xr:uid="{51EEB5FB-F7CA-411D-AF59-7E73A922D88B}">
      <formula1>0</formula1>
      <formula2>9999999999</formula2>
    </dataValidation>
    <dataValidation type="list" imeMode="halfAlpha" allowBlank="1" showInputMessage="1" showErrorMessage="1" error="リストから選択してください" sqref="K261:L261" xr:uid="{D6B34A23-BE07-40EC-BA21-405C6924D7F1}">
      <formula1>"一般,特定,　　"</formula1>
    </dataValidation>
    <dataValidation type="whole" imeMode="halfAlpha" allowBlank="1" showInputMessage="1" showErrorMessage="1" error="有効な数字を入力してください。10兆円以上になる場合は、9,999,999,999と入力してください" sqref="M261:O261" xr:uid="{36FCBA9E-BA3B-4413-9746-252FE335DD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1" xr:uid="{7FF7AE8F-EA26-4816-B1D6-928BD71FF9C7}">
      <formula1>-9999999999</formula1>
      <formula2>9999999999</formula2>
    </dataValidation>
    <dataValidation type="whole" imeMode="halfAlpha" allowBlank="1" showInputMessage="1" showErrorMessage="1" error="有効な数字を入力してください" sqref="Q261" xr:uid="{AE326794-DC3D-470C-9CDD-3704E632FB47}">
      <formula1>0</formula1>
      <formula2>9999999999</formula2>
    </dataValidation>
    <dataValidation type="whole" imeMode="halfAlpha" allowBlank="1" showInputMessage="1" showErrorMessage="1" error="有効な数字を入力してください" sqref="R261" xr:uid="{27554D1B-75C9-4359-832F-2D1B2DAF903A}">
      <formula1>0</formula1>
      <formula2>9999999999</formula2>
    </dataValidation>
    <dataValidation type="whole" imeMode="halfAlpha" allowBlank="1" showInputMessage="1" showErrorMessage="1" error="有効な数字を入力してください" sqref="S261" xr:uid="{00ED195A-B8FA-422A-9754-DB9B90301A1E}">
      <formula1>0</formula1>
      <formula2>9999999999</formula2>
    </dataValidation>
    <dataValidation type="whole" imeMode="halfAlpha" allowBlank="1" showInputMessage="1" showErrorMessage="1" error="有効な数字を入力してください" sqref="T261" xr:uid="{7A4A0D05-5162-465A-90C4-6C5F42C73C08}">
      <formula1>0</formula1>
      <formula2>9999999999</formula2>
    </dataValidation>
    <dataValidation type="whole" imeMode="halfAlpha" allowBlank="1" showInputMessage="1" showErrorMessage="1" error="有効な数字を入力してください" sqref="U261" xr:uid="{C0F590C0-7186-4AC4-840A-321173C715C7}">
      <formula1>0</formula1>
      <formula2>9999999999</formula2>
    </dataValidation>
    <dataValidation type="list" imeMode="halfAlpha" allowBlank="1" showInputMessage="1" showErrorMessage="1" error="リストから選択してください" sqref="K262:L262" xr:uid="{483D9123-C663-4A7C-ADBD-D37B6DA76995}">
      <formula1>"一般,特定,　　"</formula1>
    </dataValidation>
    <dataValidation type="whole" imeMode="halfAlpha" allowBlank="1" showInputMessage="1" showErrorMessage="1" error="有効な数字を入力してください。10兆円以上になる場合は、9,999,999,999と入力してください" sqref="M262:O262" xr:uid="{7731AE53-6F11-42B4-B157-9BAD750712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2" xr:uid="{F3A42442-3218-4C60-8578-CEC595202B4E}">
      <formula1>-9999999999</formula1>
      <formula2>9999999999</formula2>
    </dataValidation>
    <dataValidation type="whole" imeMode="halfAlpha" allowBlank="1" showInputMessage="1" showErrorMessage="1" error="有効な数字を入力してください" sqref="Q262" xr:uid="{52AB6116-2AA9-4E17-A37B-C8F50E2145FA}">
      <formula1>0</formula1>
      <formula2>9999999999</formula2>
    </dataValidation>
    <dataValidation type="whole" imeMode="halfAlpha" allowBlank="1" showInputMessage="1" showErrorMessage="1" error="有効な数字を入力してください" sqref="R262" xr:uid="{5528CB6A-A43F-4966-971E-468B654329AE}">
      <formula1>0</formula1>
      <formula2>9999999999</formula2>
    </dataValidation>
    <dataValidation type="whole" imeMode="halfAlpha" allowBlank="1" showInputMessage="1" showErrorMessage="1" error="有効な数字を入力してください" sqref="S262" xr:uid="{E02E8E1A-8F97-4026-9F99-2252EA48F55D}">
      <formula1>0</formula1>
      <formula2>9999999999</formula2>
    </dataValidation>
    <dataValidation type="whole" imeMode="halfAlpha" allowBlank="1" showInputMessage="1" showErrorMessage="1" error="有効な数字を入力してください" sqref="T262" xr:uid="{B11FDA81-C108-4456-B9B9-720E83D45E2C}">
      <formula1>0</formula1>
      <formula2>9999999999</formula2>
    </dataValidation>
    <dataValidation type="whole" imeMode="halfAlpha" allowBlank="1" showInputMessage="1" showErrorMessage="1" error="有効な数字を入力してください" sqref="U262" xr:uid="{FD5D53A9-74BA-4680-9703-2127BC69392A}">
      <formula1>0</formula1>
      <formula2>9999999999</formula2>
    </dataValidation>
    <dataValidation type="list" imeMode="halfAlpha" allowBlank="1" showInputMessage="1" showErrorMessage="1" error="リストから選択してください" sqref="K263:L263" xr:uid="{CB54E492-8350-416A-963B-E8F7222B5529}">
      <formula1>"一般,特定,　　"</formula1>
    </dataValidation>
    <dataValidation type="whole" imeMode="halfAlpha" allowBlank="1" showInputMessage="1" showErrorMessage="1" error="有効な数字を入力してください。10兆円以上になる場合は、9,999,999,999と入力してください" sqref="M263:O263" xr:uid="{B6C8FF1B-FAA1-4DDD-99E5-D5335E0A41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3" xr:uid="{2C5AC72D-6421-4A7F-A950-2182859CF6F2}">
      <formula1>-9999999999</formula1>
      <formula2>9999999999</formula2>
    </dataValidation>
    <dataValidation type="whole" imeMode="halfAlpha" allowBlank="1" showInputMessage="1" showErrorMessage="1" error="有効な数字を入力してください" sqref="Q263" xr:uid="{23E0481B-9B6C-4377-9DC3-F2683B3DEFF5}">
      <formula1>0</formula1>
      <formula2>9999999999</formula2>
    </dataValidation>
    <dataValidation type="whole" imeMode="halfAlpha" allowBlank="1" showInputMessage="1" showErrorMessage="1" error="有効な数字を入力してください" sqref="R263" xr:uid="{06A83ECE-B9A4-49D8-8743-1EBB7D4E4F45}">
      <formula1>0</formula1>
      <formula2>9999999999</formula2>
    </dataValidation>
    <dataValidation type="whole" imeMode="halfAlpha" allowBlank="1" showInputMessage="1" showErrorMessage="1" error="有効な数字を入力してください" sqref="S263" xr:uid="{47276660-B535-487C-ABF1-2338B20FB20A}">
      <formula1>0</formula1>
      <formula2>9999999999</formula2>
    </dataValidation>
    <dataValidation type="whole" imeMode="halfAlpha" allowBlank="1" showInputMessage="1" showErrorMessage="1" error="有効な数字を入力してください" sqref="T263" xr:uid="{D9282049-1013-4B57-B32F-A33289A49646}">
      <formula1>0</formula1>
      <formula2>9999999999</formula2>
    </dataValidation>
    <dataValidation type="whole" imeMode="halfAlpha" allowBlank="1" showInputMessage="1" showErrorMessage="1" error="有効な数字を入力してください" sqref="U263" xr:uid="{3BCF4ABE-910D-4E46-87F4-C54CE2912060}">
      <formula1>0</formula1>
      <formula2>9999999999</formula2>
    </dataValidation>
    <dataValidation type="list" imeMode="halfAlpha" allowBlank="1" showInputMessage="1" showErrorMessage="1" error="リストから選択してください" sqref="K264:L264" xr:uid="{1724629E-CAD6-4B3C-BC68-939F1A271427}">
      <formula1>"一般,特定,　　"</formula1>
    </dataValidation>
    <dataValidation type="whole" imeMode="halfAlpha" allowBlank="1" showInputMessage="1" showErrorMessage="1" error="有効な数字を入力してください。10兆円以上になる場合は、9,999,999,999と入力してください" sqref="M264:O264" xr:uid="{B75B7A34-E644-489D-BDF1-BE30389D9B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4" xr:uid="{4438AA6C-0DF8-4304-A113-CCF492C57215}">
      <formula1>-9999999999</formula1>
      <formula2>9999999999</formula2>
    </dataValidation>
    <dataValidation type="whole" imeMode="halfAlpha" allowBlank="1" showInputMessage="1" showErrorMessage="1" error="有効な数字を入力してください" sqref="Q264" xr:uid="{1E4F4148-9E53-4EE0-BFCF-8F97A11E4F24}">
      <formula1>0</formula1>
      <formula2>9999999999</formula2>
    </dataValidation>
    <dataValidation type="whole" imeMode="halfAlpha" allowBlank="1" showInputMessage="1" showErrorMessage="1" error="有効な数字を入力してください" sqref="R264" xr:uid="{EAD05C2C-BC6D-4F89-B9AA-5C836756DE69}">
      <formula1>0</formula1>
      <formula2>9999999999</formula2>
    </dataValidation>
    <dataValidation type="whole" imeMode="halfAlpha" allowBlank="1" showInputMessage="1" showErrorMessage="1" error="有効な数字を入力してください" sqref="S264" xr:uid="{7F2DEE0E-5324-425A-A313-65E275470948}">
      <formula1>0</formula1>
      <formula2>9999999999</formula2>
    </dataValidation>
    <dataValidation type="whole" imeMode="halfAlpha" allowBlank="1" showInputMessage="1" showErrorMessage="1" error="有効な数字を入力してください" sqref="T264" xr:uid="{D20FDD39-81EC-471E-9F47-699B00B46898}">
      <formula1>0</formula1>
      <formula2>9999999999</formula2>
    </dataValidation>
    <dataValidation type="whole" imeMode="halfAlpha" allowBlank="1" showInputMessage="1" showErrorMessage="1" error="有効な数字を入力してください" sqref="U264" xr:uid="{ECDB8F0B-664F-4B0A-89CD-95463CCCEFA4}">
      <formula1>0</formula1>
      <formula2>9999999999</formula2>
    </dataValidation>
    <dataValidation type="list" imeMode="halfAlpha" allowBlank="1" showInputMessage="1" showErrorMessage="1" error="リストから選択してください" sqref="K265:L265" xr:uid="{B6052E8E-8B74-4BAD-81CD-3792EDBD71C3}">
      <formula1>"一般,特定,　　"</formula1>
    </dataValidation>
    <dataValidation type="whole" imeMode="halfAlpha" allowBlank="1" showInputMessage="1" showErrorMessage="1" error="有効な数字を入力してください。10兆円以上になる場合は、9,999,999,999と入力してください" sqref="M265:O265" xr:uid="{EF2CACCC-EBA2-48EF-AE79-4FC8CD3F39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5" xr:uid="{A657505C-78C9-4202-915B-EE4AB7993899}">
      <formula1>-9999999999</formula1>
      <formula2>9999999999</formula2>
    </dataValidation>
    <dataValidation type="whole" imeMode="halfAlpha" allowBlank="1" showInputMessage="1" showErrorMessage="1" error="有効な数字を入力してください" sqref="Q265" xr:uid="{693AFB96-7E31-4509-A32F-7FC8E88745AE}">
      <formula1>0</formula1>
      <formula2>9999999999</formula2>
    </dataValidation>
    <dataValidation type="whole" imeMode="halfAlpha" allowBlank="1" showInputMessage="1" showErrorMessage="1" error="有効な数字を入力してください" sqref="R265" xr:uid="{3D374BFD-E2C0-4891-A7B8-ED31F45B2053}">
      <formula1>0</formula1>
      <formula2>9999999999</formula2>
    </dataValidation>
    <dataValidation type="whole" imeMode="halfAlpha" allowBlank="1" showInputMessage="1" showErrorMessage="1" error="有効な数字を入力してください" sqref="S265" xr:uid="{FD047C1F-D6BD-4FF6-A714-AEAAC1E0FA3E}">
      <formula1>0</formula1>
      <formula2>9999999999</formula2>
    </dataValidation>
    <dataValidation type="whole" imeMode="halfAlpha" allowBlank="1" showInputMessage="1" showErrorMessage="1" error="有効な数字を入力してください" sqref="T265" xr:uid="{57E46889-B7CB-4EA6-88F8-8E7F2075AEA5}">
      <formula1>0</formula1>
      <formula2>9999999999</formula2>
    </dataValidation>
    <dataValidation type="whole" imeMode="halfAlpha" allowBlank="1" showInputMessage="1" showErrorMessage="1" error="有効な数字を入力してください" sqref="U265" xr:uid="{C30904C0-DF42-459E-AA8D-DE5F509EA6F1}">
      <formula1>0</formula1>
      <formula2>9999999999</formula2>
    </dataValidation>
    <dataValidation type="list" imeMode="halfAlpha" allowBlank="1" showInputMessage="1" showErrorMessage="1" error="リストから選択してください" sqref="K266:L266" xr:uid="{ABA5D023-9641-476B-831C-F194FB6C54DC}">
      <formula1>"一般,特定,　　"</formula1>
    </dataValidation>
    <dataValidation type="whole" imeMode="halfAlpha" allowBlank="1" showInputMessage="1" showErrorMessage="1" error="有効な数字を入力してください。10兆円以上になる場合は、9,999,999,999と入力してください" sqref="M266:O266" xr:uid="{097F57A7-74DF-42A0-A818-7DC99E4588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6" xr:uid="{C4903E10-5A44-48E4-93C7-AF36E326D0A3}">
      <formula1>-9999999999</formula1>
      <formula2>9999999999</formula2>
    </dataValidation>
    <dataValidation type="whole" imeMode="halfAlpha" allowBlank="1" showInputMessage="1" showErrorMessage="1" error="有効な数字を入力してください" sqref="Q266" xr:uid="{B874D6CB-F128-48BB-8C38-6B9A10B082CC}">
      <formula1>0</formula1>
      <formula2>9999999999</formula2>
    </dataValidation>
    <dataValidation type="whole" imeMode="halfAlpha" allowBlank="1" showInputMessage="1" showErrorMessage="1" error="有効な数字を入力してください" sqref="R266" xr:uid="{5D9AC986-1236-4A06-85C8-D111279A53A1}">
      <formula1>0</formula1>
      <formula2>9999999999</formula2>
    </dataValidation>
    <dataValidation type="whole" imeMode="halfAlpha" allowBlank="1" showInputMessage="1" showErrorMessage="1" error="有効な数字を入力してください" sqref="S266" xr:uid="{9FFCA7D2-8260-4D65-87F1-9653874BD317}">
      <formula1>0</formula1>
      <formula2>9999999999</formula2>
    </dataValidation>
    <dataValidation type="whole" imeMode="halfAlpha" allowBlank="1" showInputMessage="1" showErrorMessage="1" error="有効な数字を入力してください" sqref="T266" xr:uid="{EA90BA60-E8FB-4C18-81BE-090B170F348A}">
      <formula1>0</formula1>
      <formula2>9999999999</formula2>
    </dataValidation>
    <dataValidation type="whole" imeMode="halfAlpha" allowBlank="1" showInputMessage="1" showErrorMessage="1" error="有効な数字を入力してください" sqref="U266" xr:uid="{3E2F77B3-B677-4BBA-B2D8-DEC9C7675EF0}">
      <formula1>0</formula1>
      <formula2>9999999999</formula2>
    </dataValidation>
    <dataValidation type="list" imeMode="halfAlpha" allowBlank="1" showInputMessage="1" showErrorMessage="1" error="リストから選択してください" sqref="K267:L267" xr:uid="{51AB92B1-FCEC-4C2D-B7A7-7E3B260EA255}">
      <formula1>"一般,特定,　　"</formula1>
    </dataValidation>
    <dataValidation type="whole" imeMode="halfAlpha" allowBlank="1" showInputMessage="1" showErrorMessage="1" error="有効な数字を入力してください。10兆円以上になる場合は、9,999,999,999と入力してください" sqref="M267:O267" xr:uid="{ADA54AFD-BD0D-4289-9C4A-AB6303FBA1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7" xr:uid="{F275A214-23A9-43A4-AF31-D9106584D111}">
      <formula1>-9999999999</formula1>
      <formula2>9999999999</formula2>
    </dataValidation>
    <dataValidation type="whole" imeMode="halfAlpha" allowBlank="1" showInputMessage="1" showErrorMessage="1" error="有効な数字を入力してください" sqref="Q267" xr:uid="{947CF159-A55F-482B-AF01-BD80EAB5F12F}">
      <formula1>0</formula1>
      <formula2>9999999999</formula2>
    </dataValidation>
    <dataValidation type="whole" imeMode="halfAlpha" allowBlank="1" showInputMessage="1" showErrorMessage="1" error="有効な数字を入力してください" sqref="R267" xr:uid="{C75AE482-2534-4964-ABBC-413C7D96739E}">
      <formula1>0</formula1>
      <formula2>9999999999</formula2>
    </dataValidation>
    <dataValidation type="whole" imeMode="halfAlpha" allowBlank="1" showInputMessage="1" showErrorMessage="1" error="有効な数字を入力してください" sqref="S267" xr:uid="{E84DA07F-D2EB-4FA0-8913-6760CB30E568}">
      <formula1>0</formula1>
      <formula2>9999999999</formula2>
    </dataValidation>
    <dataValidation type="whole" imeMode="halfAlpha" allowBlank="1" showInputMessage="1" showErrorMessage="1" error="有効な数字を入力してください" sqref="T267" xr:uid="{D45B7C6B-8E1B-4BCA-B1C0-D96523D4F53A}">
      <formula1>0</formula1>
      <formula2>9999999999</formula2>
    </dataValidation>
    <dataValidation type="whole" imeMode="halfAlpha" allowBlank="1" showInputMessage="1" showErrorMessage="1" error="有効な数字を入力してください" sqref="U267" xr:uid="{5CA91D5C-8717-4BC4-B573-8E729BAA35A9}">
      <formula1>0</formula1>
      <formula2>9999999999</formula2>
    </dataValidation>
    <dataValidation type="list" imeMode="halfAlpha" allowBlank="1" showInputMessage="1" showErrorMessage="1" error="リストから選択してください" sqref="K268:L268" xr:uid="{7F6125B9-35CB-4A9A-A6E0-267E6AE81D54}">
      <formula1>"一般,特定,　　"</formula1>
    </dataValidation>
    <dataValidation type="whole" imeMode="halfAlpha" allowBlank="1" showInputMessage="1" showErrorMessage="1" error="有効な数字を入力してください。10兆円以上になる場合は、9,999,999,999と入力してください" sqref="M268:O268" xr:uid="{FE9A69AD-13BC-4DB6-AC02-4536C01D1C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8" xr:uid="{96597490-0962-4EBC-AEA6-8589EE865E2B}">
      <formula1>-9999999999</formula1>
      <formula2>9999999999</formula2>
    </dataValidation>
    <dataValidation type="whole" imeMode="halfAlpha" allowBlank="1" showInputMessage="1" showErrorMessage="1" error="有効な数字を入力してください" sqref="Q268" xr:uid="{8048AABD-74FE-4DE8-A8C2-285018C5320E}">
      <formula1>0</formula1>
      <formula2>9999999999</formula2>
    </dataValidation>
    <dataValidation type="whole" imeMode="halfAlpha" allowBlank="1" showInputMessage="1" showErrorMessage="1" error="有効な数字を入力してください" sqref="R268" xr:uid="{37271BF7-62A7-4A5A-A519-31D841E6D49B}">
      <formula1>0</formula1>
      <formula2>9999999999</formula2>
    </dataValidation>
    <dataValidation type="whole" imeMode="halfAlpha" allowBlank="1" showInputMessage="1" showErrorMessage="1" error="有効な数字を入力してください" sqref="S268" xr:uid="{B737E035-2B53-4017-B556-A83D7BDC8D62}">
      <formula1>0</formula1>
      <formula2>9999999999</formula2>
    </dataValidation>
    <dataValidation type="whole" imeMode="halfAlpha" allowBlank="1" showInputMessage="1" showErrorMessage="1" error="有効な数字を入力してください" sqref="T268" xr:uid="{87F632D2-BDA4-4989-9EA4-BD564765FD4E}">
      <formula1>0</formula1>
      <formula2>9999999999</formula2>
    </dataValidation>
    <dataValidation type="whole" imeMode="halfAlpha" allowBlank="1" showInputMessage="1" showErrorMessage="1" error="有効な数字を入力してください" sqref="U268" xr:uid="{27B2C36B-BD63-4063-A9C2-6216D774FDB4}">
      <formula1>0</formula1>
      <formula2>9999999999</formula2>
    </dataValidation>
    <dataValidation type="list" imeMode="halfAlpha" allowBlank="1" showInputMessage="1" showErrorMessage="1" error="リストから選択してください" sqref="K269:L269" xr:uid="{E733B7B6-D8CF-409F-8EA4-93028CC5B072}">
      <formula1>"一般,特定,　　"</formula1>
    </dataValidation>
    <dataValidation type="whole" imeMode="halfAlpha" allowBlank="1" showInputMessage="1" showErrorMessage="1" error="有効な数字を入力してください。10兆円以上になる場合は、9,999,999,999と入力してください" sqref="M269:O269" xr:uid="{9EA09E87-38FE-460F-8F4B-5830FAED6C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69" xr:uid="{4E137884-EA1D-4D8D-8BA8-9927CA01A4A6}">
      <formula1>-9999999999</formula1>
      <formula2>9999999999</formula2>
    </dataValidation>
    <dataValidation type="whole" imeMode="halfAlpha" allowBlank="1" showInputMessage="1" showErrorMessage="1" error="有効な数字を入力してください" sqref="Q269" xr:uid="{A4B4232E-1C8E-4836-966D-BB5024B39985}">
      <formula1>0</formula1>
      <formula2>9999999999</formula2>
    </dataValidation>
    <dataValidation type="whole" imeMode="halfAlpha" allowBlank="1" showInputMessage="1" showErrorMessage="1" error="有効な数字を入力してください" sqref="R269" xr:uid="{980D4E5A-BDA6-4E76-A46C-3A37E40F1B8B}">
      <formula1>0</formula1>
      <formula2>9999999999</formula2>
    </dataValidation>
    <dataValidation type="whole" imeMode="halfAlpha" allowBlank="1" showInputMessage="1" showErrorMessage="1" error="有効な数字を入力してください" sqref="S269" xr:uid="{4EF793DD-2ABB-47FD-8B2B-22D6AF6D0A3F}">
      <formula1>0</formula1>
      <formula2>9999999999</formula2>
    </dataValidation>
    <dataValidation type="whole" imeMode="halfAlpha" allowBlank="1" showInputMessage="1" showErrorMessage="1" error="有効な数字を入力してください" sqref="T269" xr:uid="{815E5469-46C2-43C2-B05E-A64EECF6ACDA}">
      <formula1>0</formula1>
      <formula2>9999999999</formula2>
    </dataValidation>
    <dataValidation type="whole" imeMode="halfAlpha" allowBlank="1" showInputMessage="1" showErrorMessage="1" error="有効な数字を入力してください" sqref="U269" xr:uid="{505DBC2A-89B0-43C5-8434-831AFE9570F1}">
      <formula1>0</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98" customWidth="1"/>
    <col min="2" max="16384" width="9" style="98"/>
  </cols>
  <sheetData>
    <row r="1" spans="1:1" x14ac:dyDescent="0.15">
      <c r="A1" s="9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98" t="str">
        <f>"@神奈川県@和歌山県@鹿児島県@"</f>
        <v>@神奈川県@和歌山県@鹿児島県@</v>
      </c>
    </row>
    <row r="3" spans="1:1" x14ac:dyDescent="0.15">
      <c r="A3" s="98" t="s">
        <v>217</v>
      </c>
    </row>
    <row r="4" spans="1:1" x14ac:dyDescent="0.15">
      <c r="A4" s="98" t="s">
        <v>218</v>
      </c>
    </row>
    <row r="10" spans="1:1" x14ac:dyDescent="0.15">
      <c r="A10" s="69" t="s">
        <v>104</v>
      </c>
    </row>
    <row r="11" spans="1:1" x14ac:dyDescent="0.15">
      <c r="A11" s="69" t="s">
        <v>13</v>
      </c>
    </row>
    <row r="12" spans="1:1" x14ac:dyDescent="0.15">
      <c r="A12" s="69" t="s">
        <v>14</v>
      </c>
    </row>
    <row r="13" spans="1:1" x14ac:dyDescent="0.15">
      <c r="A13" s="69" t="s">
        <v>15</v>
      </c>
    </row>
    <row r="14" spans="1:1" x14ac:dyDescent="0.15">
      <c r="A14" s="69" t="s">
        <v>16</v>
      </c>
    </row>
    <row r="15" spans="1:1" x14ac:dyDescent="0.15">
      <c r="A15" s="69" t="s">
        <v>17</v>
      </c>
    </row>
    <row r="16" spans="1:1" x14ac:dyDescent="0.15">
      <c r="A16" s="69" t="s">
        <v>18</v>
      </c>
    </row>
    <row r="17" spans="1:1" x14ac:dyDescent="0.15">
      <c r="A17" s="69" t="s">
        <v>19</v>
      </c>
    </row>
    <row r="18" spans="1:1" x14ac:dyDescent="0.15">
      <c r="A18" s="69" t="s">
        <v>20</v>
      </c>
    </row>
    <row r="19" spans="1:1" x14ac:dyDescent="0.15">
      <c r="A19" s="69" t="s">
        <v>21</v>
      </c>
    </row>
    <row r="20" spans="1:1" x14ac:dyDescent="0.15">
      <c r="A20" s="69" t="s">
        <v>22</v>
      </c>
    </row>
    <row r="21" spans="1:1" x14ac:dyDescent="0.15">
      <c r="A21" s="69" t="s">
        <v>23</v>
      </c>
    </row>
    <row r="22" spans="1:1" x14ac:dyDescent="0.15">
      <c r="A22" s="69" t="s">
        <v>24</v>
      </c>
    </row>
    <row r="23" spans="1:1" x14ac:dyDescent="0.15">
      <c r="A23" s="69" t="s">
        <v>25</v>
      </c>
    </row>
    <row r="24" spans="1:1" x14ac:dyDescent="0.15">
      <c r="A24" s="69" t="s">
        <v>26</v>
      </c>
    </row>
    <row r="25" spans="1:1" x14ac:dyDescent="0.15">
      <c r="A25" s="69" t="s">
        <v>27</v>
      </c>
    </row>
    <row r="26" spans="1:1" x14ac:dyDescent="0.15">
      <c r="A26" s="69" t="s">
        <v>28</v>
      </c>
    </row>
    <row r="27" spans="1:1" x14ac:dyDescent="0.15">
      <c r="A27" s="69" t="s">
        <v>29</v>
      </c>
    </row>
    <row r="28" spans="1:1" x14ac:dyDescent="0.15">
      <c r="A28" s="69" t="s">
        <v>30</v>
      </c>
    </row>
    <row r="29" spans="1:1" x14ac:dyDescent="0.15">
      <c r="A29" s="69" t="s">
        <v>31</v>
      </c>
    </row>
    <row r="30" spans="1:1" x14ac:dyDescent="0.15">
      <c r="A30" s="69" t="s">
        <v>32</v>
      </c>
    </row>
    <row r="31" spans="1:1" x14ac:dyDescent="0.15">
      <c r="A31" s="69" t="s">
        <v>33</v>
      </c>
    </row>
    <row r="32" spans="1:1" x14ac:dyDescent="0.15">
      <c r="A32" s="69" t="s">
        <v>34</v>
      </c>
    </row>
    <row r="33" spans="1:1" x14ac:dyDescent="0.15">
      <c r="A33" s="69" t="s">
        <v>35</v>
      </c>
    </row>
    <row r="34" spans="1:1" x14ac:dyDescent="0.15">
      <c r="A34" s="69" t="s">
        <v>36</v>
      </c>
    </row>
    <row r="35" spans="1:1" x14ac:dyDescent="0.15">
      <c r="A35" s="69" t="s">
        <v>37</v>
      </c>
    </row>
    <row r="36" spans="1:1" x14ac:dyDescent="0.15">
      <c r="A36" s="69" t="s">
        <v>38</v>
      </c>
    </row>
    <row r="37" spans="1:1" x14ac:dyDescent="0.15">
      <c r="A37" s="69" t="s">
        <v>39</v>
      </c>
    </row>
    <row r="38" spans="1:1" x14ac:dyDescent="0.15">
      <c r="A38" s="69" t="s">
        <v>40</v>
      </c>
    </row>
    <row r="39" spans="1:1" x14ac:dyDescent="0.15">
      <c r="A39" s="69" t="s">
        <v>41</v>
      </c>
    </row>
    <row r="40" spans="1:1" x14ac:dyDescent="0.15">
      <c r="A40" s="69" t="s">
        <v>42</v>
      </c>
    </row>
    <row r="41" spans="1:1" x14ac:dyDescent="0.15">
      <c r="A41" s="69" t="s">
        <v>43</v>
      </c>
    </row>
    <row r="42" spans="1:1" x14ac:dyDescent="0.15">
      <c r="A42" s="69" t="s">
        <v>44</v>
      </c>
    </row>
    <row r="43" spans="1:1" x14ac:dyDescent="0.15">
      <c r="A43" s="69" t="s">
        <v>45</v>
      </c>
    </row>
    <row r="44" spans="1:1" x14ac:dyDescent="0.15">
      <c r="A44" s="69" t="s">
        <v>46</v>
      </c>
    </row>
    <row r="45" spans="1:1" x14ac:dyDescent="0.15">
      <c r="A45" s="69" t="s">
        <v>47</v>
      </c>
    </row>
    <row r="46" spans="1:1" x14ac:dyDescent="0.15">
      <c r="A46" s="69" t="s">
        <v>48</v>
      </c>
    </row>
    <row r="47" spans="1:1" x14ac:dyDescent="0.15">
      <c r="A47" s="69" t="s">
        <v>49</v>
      </c>
    </row>
    <row r="48" spans="1:1" x14ac:dyDescent="0.15">
      <c r="A48" s="69" t="s">
        <v>50</v>
      </c>
    </row>
    <row r="49" spans="1:1" x14ac:dyDescent="0.15">
      <c r="A49" s="69" t="s">
        <v>51</v>
      </c>
    </row>
    <row r="50" spans="1:1" x14ac:dyDescent="0.15">
      <c r="A50" s="69" t="s">
        <v>52</v>
      </c>
    </row>
    <row r="51" spans="1:1" x14ac:dyDescent="0.15">
      <c r="A51" s="69" t="s">
        <v>53</v>
      </c>
    </row>
    <row r="52" spans="1:1" x14ac:dyDescent="0.15">
      <c r="A52" s="69" t="s">
        <v>54</v>
      </c>
    </row>
    <row r="53" spans="1:1" x14ac:dyDescent="0.15">
      <c r="A53" s="69" t="s">
        <v>55</v>
      </c>
    </row>
    <row r="54" spans="1:1" x14ac:dyDescent="0.15">
      <c r="A54" s="69" t="s">
        <v>56</v>
      </c>
    </row>
    <row r="55" spans="1:1" x14ac:dyDescent="0.15">
      <c r="A55" s="69" t="s">
        <v>57</v>
      </c>
    </row>
    <row r="56" spans="1:1" x14ac:dyDescent="0.15">
      <c r="A56" s="69" t="s">
        <v>58</v>
      </c>
    </row>
    <row r="57" spans="1:1" x14ac:dyDescent="0.15">
      <c r="A57" s="69" t="s">
        <v>59</v>
      </c>
    </row>
  </sheetData>
  <sheetProtection algorithmName="SHA-512" hashValue="BtmZFlf3yiVXnvjLIn5AR3pawOCUOUuWXAcpUj1pJHIy58AZF29etgLTkqOZdwGZ3hbU0OxfT9VGlw01WtRK4A==" saltValue="r8/q1RDHnxeemNejY6OER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2025-12-04T00:41:14Z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