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494ADF0C-89C3-41AF-B398-6838F4F4CDB5}" xr6:coauthVersionLast="47" xr6:coauthVersionMax="47" xr10:uidLastSave="{00000000-0000-0000-0000-000000000000}"/>
  <workbookProtection workbookAlgorithmName="SHA-512" workbookHashValue="mBGfmNNyieWkSj73AC+ekofm5mn/JerIFUtbKNqi26o2MjSWWbPEYBEtfXJjUXWv4As2wKRYgNNltREPM5+WrQ==" workbookSaltValue="ejZi/PqSZnR+naEdXtLd3w==" workbookSpinCount="100000" lockStructure="1"/>
  <bookViews>
    <workbookView xWindow="3510" yWindow="2385" windowWidth="14115" windowHeight="13815"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入力シート!$A$210</definedName>
    <definedName name="大分類">settings!$A$6:$A$47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1" i="1" l="1"/>
  <c r="A390" i="1"/>
  <c r="A389" i="1"/>
  <c r="A387" i="1"/>
  <c r="A386" i="1"/>
  <c r="A382" i="1"/>
  <c r="A381" i="1"/>
  <c r="A377" i="1"/>
  <c r="A376" i="1"/>
  <c r="A373" i="1"/>
  <c r="A372" i="1"/>
  <c r="A371" i="1"/>
  <c r="A367" i="1"/>
  <c r="A366" i="1"/>
  <c r="A361" i="1"/>
  <c r="A360" i="1"/>
  <c r="A353" i="1"/>
  <c r="A352" i="1"/>
  <c r="A349" i="1"/>
  <c r="A348" i="1"/>
  <c r="A345" i="1"/>
  <c r="A344" i="1"/>
  <c r="A340" i="1"/>
  <c r="A339" i="1"/>
  <c r="A337" i="1"/>
  <c r="A336" i="1"/>
  <c r="A334" i="1"/>
  <c r="A333" i="1"/>
  <c r="A330" i="1"/>
  <c r="A329" i="1"/>
  <c r="A326" i="1"/>
  <c r="A325" i="1"/>
  <c r="A322" i="1"/>
  <c r="A321" i="1"/>
  <c r="A313" i="1"/>
  <c r="A312" i="1"/>
  <c r="A306" i="1"/>
  <c r="A305" i="1"/>
  <c r="A304" i="1"/>
  <c r="A303" i="1"/>
  <c r="A302" i="1"/>
  <c r="A298" i="1"/>
  <c r="A297" i="1"/>
  <c r="A294" i="1"/>
  <c r="A293" i="1"/>
  <c r="A289" i="1"/>
  <c r="A288" i="1"/>
  <c r="A286" i="1"/>
  <c r="A285" i="1"/>
  <c r="A283" i="1"/>
  <c r="A282" i="1"/>
  <c r="A279" i="1"/>
  <c r="A278" i="1"/>
  <c r="A274" i="1"/>
  <c r="A273" i="1"/>
  <c r="A269" i="1"/>
  <c r="A268" i="1"/>
  <c r="A262" i="1"/>
  <c r="A261" i="1"/>
  <c r="A254" i="1"/>
  <c r="A253" i="1"/>
  <c r="A250" i="1"/>
  <c r="A249" i="1"/>
  <c r="A246" i="1"/>
  <c r="A245" i="1"/>
  <c r="A241" i="1"/>
  <c r="A240" i="1"/>
  <c r="A236" i="1"/>
  <c r="A235" i="1"/>
  <c r="A234" i="1"/>
  <c r="A233" i="1"/>
  <c r="A232" i="1"/>
  <c r="A231" i="1"/>
  <c r="A228" i="1"/>
  <c r="A227" i="1"/>
  <c r="A223" i="1"/>
  <c r="A222" i="1"/>
  <c r="A217" i="1"/>
  <c r="A212" i="1"/>
  <c r="A211" i="1"/>
  <c r="A210" i="1"/>
  <c r="A205" i="1"/>
  <c r="A204" i="1"/>
  <c r="A196" i="1"/>
  <c r="A194" i="1"/>
  <c r="A192" i="1"/>
  <c r="A190" i="1"/>
  <c r="A188" i="1"/>
  <c r="A186" i="1"/>
  <c r="A178" i="1"/>
  <c r="A176" i="1"/>
  <c r="A169" i="1"/>
  <c r="A167" i="1"/>
  <c r="A165" i="1"/>
  <c r="A163" i="1"/>
  <c r="A161" i="1"/>
  <c r="A159" i="1"/>
  <c r="A157" i="1"/>
  <c r="A155" i="1"/>
  <c r="A153" i="1"/>
  <c r="A126" i="1"/>
  <c r="A124" i="1"/>
  <c r="A122" i="1"/>
  <c r="A120" i="1"/>
  <c r="A116" i="1"/>
  <c r="A114" i="1"/>
  <c r="A99" i="1"/>
  <c r="A97" i="1"/>
  <c r="A95" i="1"/>
  <c r="A93" i="1"/>
  <c r="A87" i="1"/>
  <c r="A85" i="1"/>
  <c r="A84" i="1"/>
  <c r="A83" i="1"/>
  <c r="A81" i="1"/>
  <c r="A79" i="1"/>
  <c r="A77" i="1"/>
  <c r="A75" i="1"/>
  <c r="A73" i="1"/>
  <c r="A71" i="1"/>
  <c r="A69" i="1"/>
  <c r="A63" i="1"/>
  <c r="A52" i="1"/>
  <c r="A50" i="1"/>
  <c r="A48" i="1"/>
  <c r="A46" i="1"/>
  <c r="A40" i="1"/>
  <c r="A38" i="1"/>
  <c r="A36" i="1"/>
  <c r="A34" i="1"/>
  <c r="A32" i="1"/>
  <c r="A30" i="1"/>
  <c r="A28" i="1"/>
  <c r="A26" i="1"/>
  <c r="A24" i="1"/>
  <c r="A22" i="1"/>
  <c r="A20" i="1"/>
  <c r="AD388" i="1"/>
  <c r="AD389" i="1" s="1"/>
  <c r="AB388" i="1"/>
  <c r="AB389" i="1" s="1"/>
  <c r="AD383" i="1"/>
  <c r="AD384" i="1" s="1"/>
  <c r="AD385" i="1" s="1"/>
  <c r="AD386" i="1" s="1"/>
  <c r="AB383" i="1"/>
  <c r="AB384" i="1" s="1"/>
  <c r="AB385" i="1" s="1"/>
  <c r="AB386" i="1" s="1"/>
  <c r="AD378" i="1"/>
  <c r="AD379" i="1" s="1"/>
  <c r="AD380" i="1" s="1"/>
  <c r="AD381" i="1" s="1"/>
  <c r="AB378" i="1"/>
  <c r="AB379" i="1" s="1"/>
  <c r="AB380" i="1" s="1"/>
  <c r="AB381" i="1" s="1"/>
  <c r="AD374" i="1"/>
  <c r="AD375" i="1" s="1"/>
  <c r="AD376" i="1" s="1"/>
  <c r="AB374" i="1"/>
  <c r="AB375" i="1" s="1"/>
  <c r="AB376" i="1" s="1"/>
  <c r="AD368" i="1"/>
  <c r="AD369" i="1" s="1"/>
  <c r="AD370" i="1" s="1"/>
  <c r="AD371" i="1" s="1"/>
  <c r="AB368" i="1"/>
  <c r="AB369" i="1" s="1"/>
  <c r="AB370" i="1" s="1"/>
  <c r="AB371" i="1" s="1"/>
  <c r="AD362" i="1"/>
  <c r="AD363" i="1" s="1"/>
  <c r="AD364" i="1" s="1"/>
  <c r="AD365" i="1" s="1"/>
  <c r="AD366" i="1" s="1"/>
  <c r="AB362" i="1"/>
  <c r="AB363" i="1" s="1"/>
  <c r="AB364" i="1" s="1"/>
  <c r="AB365" i="1" s="1"/>
  <c r="AB366" i="1" s="1"/>
  <c r="AD354" i="1"/>
  <c r="AD355" i="1" s="1"/>
  <c r="AD356" i="1" s="1"/>
  <c r="AD357" i="1" s="1"/>
  <c r="AD358" i="1" s="1"/>
  <c r="AD359" i="1" s="1"/>
  <c r="AD360" i="1" s="1"/>
  <c r="AB354" i="1"/>
  <c r="AB355" i="1" s="1"/>
  <c r="AB356" i="1" s="1"/>
  <c r="AB357" i="1" s="1"/>
  <c r="AB358" i="1" s="1"/>
  <c r="AB359" i="1" s="1"/>
  <c r="AB360" i="1" s="1"/>
  <c r="AD350" i="1"/>
  <c r="AD351" i="1" s="1"/>
  <c r="AD352" i="1" s="1"/>
  <c r="AB350" i="1"/>
  <c r="AB351" i="1" s="1"/>
  <c r="AB352" i="1" s="1"/>
  <c r="AD346" i="1"/>
  <c r="AD347" i="1" s="1"/>
  <c r="AD348" i="1" s="1"/>
  <c r="AB346" i="1"/>
  <c r="AB347" i="1" s="1"/>
  <c r="AB348" i="1" s="1"/>
  <c r="AD341" i="1"/>
  <c r="AD342" i="1" s="1"/>
  <c r="AD343" i="1" s="1"/>
  <c r="AD344" i="1" s="1"/>
  <c r="AB341" i="1"/>
  <c r="AB342" i="1" s="1"/>
  <c r="AB343" i="1" s="1"/>
  <c r="AB344" i="1" s="1"/>
  <c r="AD338" i="1"/>
  <c r="AD339" i="1" s="1"/>
  <c r="AB338" i="1"/>
  <c r="AB339" i="1" s="1"/>
  <c r="AD335" i="1"/>
  <c r="AD336" i="1" s="1"/>
  <c r="AB335" i="1"/>
  <c r="AB336" i="1" s="1"/>
  <c r="AD331" i="1"/>
  <c r="AD332" i="1" s="1"/>
  <c r="AD333" i="1" s="1"/>
  <c r="AB331" i="1"/>
  <c r="AB332" i="1" s="1"/>
  <c r="AB333" i="1" s="1"/>
  <c r="AD327" i="1"/>
  <c r="AD328" i="1" s="1"/>
  <c r="AD329" i="1" s="1"/>
  <c r="AB327" i="1"/>
  <c r="AB328" i="1" s="1"/>
  <c r="AB329" i="1" s="1"/>
  <c r="AD323" i="1"/>
  <c r="AD324" i="1" s="1"/>
  <c r="AD325" i="1" s="1"/>
  <c r="AB323" i="1"/>
  <c r="AB324" i="1" s="1"/>
  <c r="AB325" i="1" s="1"/>
  <c r="AD314" i="1"/>
  <c r="AD315" i="1" s="1"/>
  <c r="AD316" i="1" s="1"/>
  <c r="AD317" i="1" s="1"/>
  <c r="AD318" i="1" s="1"/>
  <c r="AD319" i="1" s="1"/>
  <c r="AD320" i="1" s="1"/>
  <c r="AD321" i="1" s="1"/>
  <c r="AB314" i="1"/>
  <c r="AB315" i="1" s="1"/>
  <c r="AB316" i="1" s="1"/>
  <c r="AB317" i="1" s="1"/>
  <c r="AB318" i="1" s="1"/>
  <c r="AB319" i="1" s="1"/>
  <c r="AB320" i="1" s="1"/>
  <c r="AB321" i="1" s="1"/>
  <c r="AD307" i="1"/>
  <c r="AD308" i="1" s="1"/>
  <c r="AD309" i="1" s="1"/>
  <c r="AD310" i="1" s="1"/>
  <c r="AD311" i="1" s="1"/>
  <c r="AD312" i="1" s="1"/>
  <c r="AB307" i="1"/>
  <c r="AB308" i="1" s="1"/>
  <c r="AB309" i="1" s="1"/>
  <c r="AB310" i="1" s="1"/>
  <c r="AB311" i="1" s="1"/>
  <c r="AB312" i="1" s="1"/>
  <c r="AD305" i="1"/>
  <c r="AB305" i="1"/>
  <c r="AD299" i="1"/>
  <c r="AD300" i="1" s="1"/>
  <c r="AD301" i="1" s="1"/>
  <c r="AD302" i="1" s="1"/>
  <c r="AB299" i="1"/>
  <c r="AB300" i="1" s="1"/>
  <c r="AB301" i="1" s="1"/>
  <c r="AB302" i="1" s="1"/>
  <c r="AD295" i="1"/>
  <c r="AD296" i="1" s="1"/>
  <c r="AD297" i="1" s="1"/>
  <c r="AB295" i="1"/>
  <c r="AB296" i="1" s="1"/>
  <c r="AB297" i="1" s="1"/>
  <c r="AD290" i="1"/>
  <c r="AD291" i="1" s="1"/>
  <c r="AD292" i="1" s="1"/>
  <c r="AD293" i="1" s="1"/>
  <c r="AB290" i="1"/>
  <c r="AB291" i="1" s="1"/>
  <c r="AB292" i="1" s="1"/>
  <c r="AB293" i="1" s="1"/>
  <c r="AD287" i="1"/>
  <c r="AD288" i="1" s="1"/>
  <c r="AB287" i="1"/>
  <c r="AB288" i="1" s="1"/>
  <c r="AD284" i="1"/>
  <c r="AD285" i="1" s="1"/>
  <c r="AB284" i="1"/>
  <c r="AB285" i="1" s="1"/>
  <c r="AD280" i="1"/>
  <c r="AD281" i="1" s="1"/>
  <c r="AD282" i="1" s="1"/>
  <c r="AB280" i="1"/>
  <c r="AB281" i="1" s="1"/>
  <c r="AB282" i="1" s="1"/>
  <c r="AD275" i="1"/>
  <c r="AD276" i="1" s="1"/>
  <c r="AD277" i="1" s="1"/>
  <c r="AD278" i="1" s="1"/>
  <c r="AB275" i="1"/>
  <c r="AB276" i="1" s="1"/>
  <c r="AB277" i="1" s="1"/>
  <c r="AB278" i="1" s="1"/>
  <c r="AD270" i="1"/>
  <c r="AD271" i="1" s="1"/>
  <c r="AD272" i="1" s="1"/>
  <c r="AD273" i="1" s="1"/>
  <c r="AB270" i="1"/>
  <c r="AB271" i="1" s="1"/>
  <c r="AB272" i="1" s="1"/>
  <c r="AB273" i="1" s="1"/>
  <c r="AD263" i="1"/>
  <c r="AD264" i="1" s="1"/>
  <c r="AD265" i="1" s="1"/>
  <c r="AD266" i="1" s="1"/>
  <c r="AD267" i="1" s="1"/>
  <c r="AD268" i="1" s="1"/>
  <c r="AB263" i="1"/>
  <c r="AB264" i="1" s="1"/>
  <c r="AB265" i="1" s="1"/>
  <c r="AB266" i="1" s="1"/>
  <c r="AB267" i="1" s="1"/>
  <c r="AB268" i="1" s="1"/>
  <c r="AD255" i="1"/>
  <c r="AD256" i="1" s="1"/>
  <c r="AD257" i="1" s="1"/>
  <c r="AD258" i="1" s="1"/>
  <c r="AD259" i="1" s="1"/>
  <c r="AD260" i="1" s="1"/>
  <c r="AD261" i="1" s="1"/>
  <c r="AB255" i="1"/>
  <c r="AB256" i="1" s="1"/>
  <c r="AB257" i="1" s="1"/>
  <c r="AB258" i="1" s="1"/>
  <c r="AB259" i="1" s="1"/>
  <c r="AB260" i="1" s="1"/>
  <c r="AB261" i="1" s="1"/>
  <c r="AD251" i="1"/>
  <c r="AD252" i="1" s="1"/>
  <c r="AD253" i="1" s="1"/>
  <c r="AB251" i="1"/>
  <c r="AB252" i="1" s="1"/>
  <c r="AB253" i="1" s="1"/>
  <c r="AD247" i="1"/>
  <c r="AD248" i="1" s="1"/>
  <c r="AD249" i="1" s="1"/>
  <c r="AB247" i="1"/>
  <c r="AB248" i="1" s="1"/>
  <c r="AB249" i="1" s="1"/>
  <c r="AD243" i="1"/>
  <c r="AD244" i="1" s="1"/>
  <c r="AD245" i="1" s="1"/>
  <c r="AD242" i="1"/>
  <c r="AB242" i="1"/>
  <c r="AB243" i="1" s="1"/>
  <c r="AB244" i="1" s="1"/>
  <c r="AB245" i="1" s="1"/>
  <c r="AD237" i="1"/>
  <c r="AD238" i="1" s="1"/>
  <c r="AD239" i="1" s="1"/>
  <c r="AD240" i="1" s="1"/>
  <c r="AB237" i="1"/>
  <c r="AB238" i="1" s="1"/>
  <c r="AB239" i="1" s="1"/>
  <c r="AB240" i="1" s="1"/>
  <c r="AD235" i="1"/>
  <c r="AB235" i="1"/>
  <c r="AD233" i="1"/>
  <c r="AB233" i="1"/>
  <c r="AD230" i="1"/>
  <c r="AD231" i="1" s="1"/>
  <c r="AD229" i="1"/>
  <c r="AB229" i="1"/>
  <c r="AB230" i="1" s="1"/>
  <c r="AB231" i="1" s="1"/>
  <c r="AD224" i="1"/>
  <c r="AD225" i="1" s="1"/>
  <c r="AD226" i="1" s="1"/>
  <c r="AD227" i="1" s="1"/>
  <c r="AB224" i="1"/>
  <c r="AB225" i="1" s="1"/>
  <c r="AB226" i="1" s="1"/>
  <c r="AB227" i="1" s="1"/>
  <c r="AD219" i="1"/>
  <c r="AD220" i="1" s="1"/>
  <c r="AD221" i="1" s="1"/>
  <c r="AD222" i="1" s="1"/>
  <c r="AB219" i="1"/>
  <c r="AB220" i="1" s="1"/>
  <c r="AB221" i="1" s="1"/>
  <c r="AB222" i="1" s="1"/>
  <c r="AC212" i="1"/>
  <c r="AB212" i="1" l="1"/>
  <c r="AB211" i="1"/>
  <c r="AB210" i="1"/>
  <c r="AC211" i="1" l="1"/>
  <c r="AC234" i="1" l="1"/>
  <c r="AC391" i="1"/>
  <c r="AC390" i="1"/>
  <c r="AC387" i="1"/>
  <c r="AC382" i="1"/>
  <c r="AC377" i="1"/>
  <c r="AC373" i="1"/>
  <c r="AC372" i="1"/>
  <c r="AC367" i="1"/>
  <c r="AC361" i="1"/>
  <c r="AC353" i="1"/>
  <c r="AC349" i="1"/>
  <c r="AC345" i="1"/>
  <c r="AC340" i="1"/>
  <c r="AC337" i="1"/>
  <c r="AC334" i="1"/>
  <c r="AC330" i="1"/>
  <c r="AC326" i="1"/>
  <c r="AC322" i="1"/>
  <c r="AC313" i="1"/>
  <c r="AC306" i="1"/>
  <c r="AC304" i="1"/>
  <c r="AC303" i="1"/>
  <c r="AC298" i="1"/>
  <c r="AC294" i="1"/>
  <c r="AC289" i="1"/>
  <c r="AC286" i="1"/>
  <c r="AC283" i="1"/>
  <c r="AC279" i="1"/>
  <c r="AC274" i="1"/>
  <c r="AC269" i="1"/>
  <c r="AC262" i="1" l="1"/>
  <c r="AC254" i="1"/>
  <c r="AC250" i="1"/>
  <c r="AC246" i="1"/>
  <c r="AC241" i="1"/>
  <c r="AC236" i="1"/>
  <c r="AC232" i="1"/>
  <c r="AC228" i="1"/>
  <c r="AC223" i="1"/>
  <c r="AC217" i="1" l="1"/>
  <c r="AB234" i="1" l="1"/>
  <c r="AE235" i="1" s="1"/>
  <c r="AB391" i="1"/>
  <c r="AB390" i="1"/>
  <c r="AB387" i="1"/>
  <c r="AB377" i="1"/>
  <c r="AB382" i="1"/>
  <c r="AB373" i="1"/>
  <c r="AB372" i="1"/>
  <c r="AB349" i="1"/>
  <c r="AB367" i="1"/>
  <c r="AB330" i="1"/>
  <c r="AB353" i="1"/>
  <c r="AB334" i="1"/>
  <c r="AB361" i="1"/>
  <c r="AB326" i="1"/>
  <c r="AB340" i="1"/>
  <c r="AB337" i="1"/>
  <c r="AB322" i="1"/>
  <c r="AB345" i="1"/>
  <c r="AB313" i="1"/>
  <c r="AB306" i="1"/>
  <c r="AB304" i="1"/>
  <c r="AB303" i="1"/>
  <c r="AB286" i="1"/>
  <c r="AB298" i="1"/>
  <c r="AB289" i="1"/>
  <c r="AB294" i="1"/>
  <c r="AB283" i="1"/>
  <c r="AB279" i="1"/>
  <c r="AB269" i="1"/>
  <c r="AB274" i="1"/>
  <c r="AB262" i="1"/>
  <c r="AB254" i="1"/>
  <c r="AB250" i="1"/>
  <c r="AB246" i="1"/>
  <c r="AB241" i="1"/>
  <c r="AB236" i="1"/>
  <c r="AB232" i="1"/>
  <c r="AB223" i="1"/>
  <c r="AB228" i="1"/>
  <c r="AB217" i="1"/>
  <c r="AE234" i="1" l="1"/>
  <c r="AD234" i="1"/>
  <c r="AD269" i="1"/>
  <c r="AE269" i="1"/>
  <c r="AE264" i="1"/>
  <c r="AE373" i="1"/>
  <c r="AD373" i="1"/>
  <c r="AD382" i="1"/>
  <c r="AE382" i="1"/>
  <c r="AD372" i="1"/>
  <c r="AE372" i="1"/>
  <c r="AE390" i="1"/>
  <c r="AD390" i="1"/>
  <c r="AE377" i="1"/>
  <c r="AD377" i="1"/>
  <c r="AE387" i="1"/>
  <c r="AD387" i="1"/>
  <c r="AD391" i="1"/>
  <c r="AE391" i="1"/>
  <c r="AD334" i="1"/>
  <c r="AE334" i="1"/>
  <c r="AE345" i="1"/>
  <c r="AD345" i="1"/>
  <c r="AD337" i="1"/>
  <c r="AE337" i="1"/>
  <c r="AE353" i="1"/>
  <c r="AD353" i="1"/>
  <c r="AE322" i="1"/>
  <c r="AD322" i="1"/>
  <c r="AE340" i="1"/>
  <c r="AD340" i="1"/>
  <c r="AE361" i="1"/>
  <c r="AD361" i="1"/>
  <c r="AE330" i="1"/>
  <c r="AD330" i="1"/>
  <c r="AD326" i="1"/>
  <c r="AE326" i="1"/>
  <c r="AE367" i="1"/>
  <c r="AD367" i="1"/>
  <c r="AE349" i="1"/>
  <c r="AD349" i="1"/>
  <c r="AE303" i="1"/>
  <c r="AD303" i="1"/>
  <c r="AE304" i="1"/>
  <c r="AD304" i="1"/>
  <c r="AE306" i="1"/>
  <c r="AD306" i="1"/>
  <c r="AE317" i="1"/>
  <c r="AD313" i="1"/>
  <c r="AE313" i="1"/>
  <c r="AE270" i="1"/>
  <c r="AD298" i="1"/>
  <c r="AE298" i="1"/>
  <c r="AE294" i="1"/>
  <c r="AD294" i="1"/>
  <c r="AE289" i="1"/>
  <c r="AD289" i="1"/>
  <c r="AE286" i="1"/>
  <c r="AD286" i="1"/>
  <c r="AE279" i="1"/>
  <c r="AD279" i="1"/>
  <c r="AD283" i="1"/>
  <c r="AE283" i="1"/>
  <c r="AE274" i="1"/>
  <c r="AD274" i="1"/>
  <c r="AE223" i="1"/>
  <c r="AE262" i="1"/>
  <c r="AD262" i="1"/>
  <c r="AE250" i="1"/>
  <c r="AD250" i="1"/>
  <c r="AE254" i="1"/>
  <c r="AD254" i="1"/>
  <c r="AE241" i="1"/>
  <c r="AD241" i="1"/>
  <c r="AE246" i="1"/>
  <c r="AD246" i="1"/>
  <c r="AD232" i="1"/>
  <c r="AE232" i="1"/>
  <c r="AD223" i="1"/>
  <c r="AE227" i="1"/>
  <c r="AE236" i="1"/>
  <c r="AD236" i="1"/>
  <c r="AE228" i="1"/>
  <c r="AD228" i="1"/>
  <c r="AB218" i="1"/>
  <c r="AD217" i="1"/>
  <c r="AD218" i="1" s="1"/>
  <c r="AE217" i="1"/>
  <c r="AE255" i="1" l="1"/>
  <c r="AE383" i="1"/>
  <c r="AE378" i="1"/>
  <c r="AE386" i="1"/>
  <c r="AE388" i="1"/>
  <c r="AE374" i="1"/>
  <c r="AE381" i="1"/>
  <c r="AE273" i="1"/>
  <c r="AE358" i="1"/>
  <c r="AE272" i="1"/>
  <c r="AE350" i="1"/>
  <c r="AE346" i="1"/>
  <c r="AE338" i="1"/>
  <c r="AE344" i="1"/>
  <c r="AE335" i="1"/>
  <c r="AE331" i="1"/>
  <c r="AE341" i="1"/>
  <c r="AE327" i="1"/>
  <c r="AE365" i="1"/>
  <c r="AE368" i="1"/>
  <c r="AE362" i="1"/>
  <c r="AE371" i="1"/>
  <c r="AE323" i="1"/>
  <c r="AE320" i="1"/>
  <c r="AE305" i="1"/>
  <c r="AE310" i="1"/>
  <c r="AE314" i="1"/>
  <c r="AE307" i="1"/>
  <c r="AE295" i="1"/>
  <c r="AE290" i="1"/>
  <c r="AE287" i="1"/>
  <c r="AE302" i="1"/>
  <c r="AE299" i="1"/>
  <c r="AE293" i="1"/>
  <c r="AE284" i="1"/>
  <c r="AE280" i="1"/>
  <c r="AE275" i="1"/>
  <c r="AE278" i="1"/>
  <c r="AE224" i="1"/>
  <c r="AE263" i="1"/>
  <c r="AE265" i="1"/>
  <c r="AE259" i="1"/>
  <c r="AE251" i="1"/>
  <c r="AE242" i="1"/>
  <c r="AE247" i="1"/>
  <c r="AE233" i="1"/>
  <c r="AE237" i="1"/>
  <c r="AE229" i="1"/>
  <c r="AE218" i="1"/>
  <c r="AE316" i="1" l="1"/>
  <c r="AE315" i="1"/>
  <c r="AE271" i="1"/>
  <c r="AE256" i="1"/>
  <c r="AE380" i="1"/>
  <c r="AE379" i="1"/>
  <c r="AE389" i="1"/>
  <c r="AE376" i="1"/>
  <c r="AE375" i="1"/>
  <c r="AE384" i="1"/>
  <c r="AE385" i="1"/>
  <c r="AE364" i="1"/>
  <c r="AE363" i="1"/>
  <c r="AE343" i="1"/>
  <c r="AE342" i="1"/>
  <c r="AE370" i="1"/>
  <c r="AE369" i="1"/>
  <c r="AE339" i="1"/>
  <c r="AE366" i="1"/>
  <c r="AE325" i="1"/>
  <c r="AE324" i="1"/>
  <c r="AE351" i="1"/>
  <c r="AE336" i="1"/>
  <c r="AE347" i="1"/>
  <c r="AE348" i="1"/>
  <c r="AE332" i="1"/>
  <c r="AE333" i="1"/>
  <c r="AE329" i="1"/>
  <c r="AE328" i="1"/>
  <c r="AE360" i="1"/>
  <c r="AE359" i="1"/>
  <c r="AE312" i="1"/>
  <c r="AE311" i="1"/>
  <c r="AE319" i="1"/>
  <c r="AE318" i="1"/>
  <c r="AE308" i="1"/>
  <c r="AE309" i="1"/>
  <c r="AE321" i="1"/>
  <c r="AE301" i="1"/>
  <c r="AE300" i="1"/>
  <c r="AE292" i="1"/>
  <c r="AE291" i="1"/>
  <c r="AE288" i="1"/>
  <c r="AE297" i="1"/>
  <c r="AE296" i="1"/>
  <c r="AE282" i="1"/>
  <c r="AE281" i="1"/>
  <c r="AE285" i="1"/>
  <c r="AE277" i="1"/>
  <c r="AE276" i="1"/>
  <c r="AE226" i="1"/>
  <c r="AE225" i="1"/>
  <c r="AE266" i="1"/>
  <c r="AE252" i="1"/>
  <c r="AE260" i="1"/>
  <c r="AE248" i="1"/>
  <c r="AE243" i="1"/>
  <c r="AE238" i="1"/>
  <c r="AE230" i="1"/>
  <c r="AE219" i="1"/>
  <c r="AE352" i="1" l="1"/>
  <c r="AE357" i="1"/>
  <c r="AE258" i="1"/>
  <c r="AE257" i="1"/>
  <c r="AE268" i="1"/>
  <c r="AE267" i="1"/>
  <c r="AE261" i="1"/>
  <c r="AE253" i="1"/>
  <c r="AE244" i="1"/>
  <c r="AE249" i="1"/>
  <c r="AE239" i="1"/>
  <c r="AE231" i="1"/>
  <c r="AE220" i="1"/>
  <c r="AE354" i="1" l="1"/>
  <c r="AE245" i="1"/>
  <c r="AE240" i="1"/>
  <c r="AE221" i="1"/>
  <c r="AE222" i="1" l="1"/>
  <c r="AE356" i="1"/>
  <c r="AE355" i="1"/>
  <c r="D114" i="1"/>
  <c r="D116" i="1" s="1"/>
  <c r="D118" i="1" s="1"/>
  <c r="D120" i="1" s="1"/>
  <c r="D122" i="1" s="1"/>
  <c r="D124" i="1" s="1"/>
  <c r="D126" i="1" s="1"/>
  <c r="A2" i="2" l="1"/>
  <c r="A1" i="2"/>
</calcChain>
</file>

<file path=xl/sharedStrings.xml><?xml version="1.0" encoding="utf-8"?>
<sst xmlns="http://schemas.openxmlformats.org/spreadsheetml/2006/main" count="643" uniqueCount="578">
  <si>
    <t>営業年数</t>
    <rPh sb="0" eb="2">
      <t>エイギョウ</t>
    </rPh>
    <rPh sb="2" eb="4">
      <t>ネンスウ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</si>
  <si>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</si>
  <si>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</si>
  <si>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物品</t>
  </si>
  <si>
    <t>リストから選択してください。</t>
    <phoneticPr fontId="5"/>
  </si>
  <si>
    <t>年</t>
    <rPh sb="0" eb="1">
      <t>ネン</t>
    </rPh>
    <phoneticPr fontId="5"/>
  </si>
  <si>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</si>
  <si>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</si>
  <si>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</si>
  <si>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</si>
  <si>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</si>
  <si>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</si>
  <si>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</si>
  <si>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</si>
  <si>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</si>
  <si>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</si>
  <si>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</si>
  <si>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</si>
  <si>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</si>
  <si>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</si>
  <si>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</si>
  <si>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</si>
  <si>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</si>
  <si>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</si>
  <si>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</si>
  <si>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</si>
  <si>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</si>
  <si>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</si>
  <si>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</si>
  <si>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</si>
  <si>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</si>
  <si>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</si>
  <si>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</si>
  <si>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</si>
  <si>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</si>
  <si>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</si>
  <si>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</si>
  <si>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</si>
  <si>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</si>
  <si>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</si>
  <si>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</si>
  <si>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</si>
  <si>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</si>
  <si>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</si>
  <si>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</si>
  <si>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</si>
  <si>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</si>
  <si>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千円</t>
    <rPh sb="0" eb="2">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</si>
  <si>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</si>
  <si>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</si>
  <si>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</si>
  <si>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</si>
  <si>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</si>
  <si>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</si>
  <si>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</si>
  <si>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</si>
  <si>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</si>
  <si>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</si>
  <si>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</si>
  <si>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例)2025/4/1、R7/4/1</t>
    <phoneticPr fontId="5"/>
  </si>
  <si>
    <t>例)2025/4/1</t>
    <phoneticPr fontId="5"/>
  </si>
  <si>
    <t>避難先郵便番号</t>
    <rPh sb="3" eb="7">
      <t>ユウビンバンゴウ</t>
    </rPh>
    <phoneticPr fontId="6"/>
  </si>
  <si>
    <t>避難先住所</t>
    <rPh sb="3" eb="5">
      <t>ジュウショ</t>
    </rPh>
    <phoneticPr fontId="6"/>
  </si>
  <si>
    <t>避難先電話番号</t>
    <rPh sb="3" eb="5">
      <t>デンワ</t>
    </rPh>
    <rPh sb="5" eb="7">
      <t>バンゴウ</t>
    </rPh>
    <phoneticPr fontId="6"/>
  </si>
  <si>
    <t>避難先ＦＡＸ番号</t>
    <rPh sb="6" eb="8">
      <t>バンゴウ</t>
    </rPh>
    <phoneticPr fontId="6"/>
  </si>
  <si>
    <t>自己資本額</t>
    <rPh sb="0" eb="2">
      <t>ジコ</t>
    </rPh>
    <rPh sb="2" eb="5">
      <t>シホンガク</t>
    </rPh>
    <phoneticPr fontId="6"/>
  </si>
  <si>
    <t>希望大分類NO</t>
    <rPh sb="0" eb="2">
      <t>キボウ</t>
    </rPh>
    <rPh sb="2" eb="5">
      <t>ダイブンルイ</t>
    </rPh>
    <phoneticPr fontId="5"/>
  </si>
  <si>
    <t>上が空なのに入力がある</t>
    <rPh sb="0" eb="1">
      <t>ジョウ</t>
    </rPh>
    <rPh sb="2" eb="3">
      <t>カラ</t>
    </rPh>
    <rPh sb="6" eb="8">
      <t>ニュウリョク</t>
    </rPh>
    <phoneticPr fontId="5"/>
  </si>
  <si>
    <t>第１希望</t>
    <rPh sb="0" eb="1">
      <t>ダイ</t>
    </rPh>
    <rPh sb="2" eb="4">
      <t>キボウ</t>
    </rPh>
    <phoneticPr fontId="5"/>
  </si>
  <si>
    <t>第２希望</t>
    <rPh sb="0" eb="1">
      <t>ダイ</t>
    </rPh>
    <rPh sb="2" eb="4">
      <t>キボウ</t>
    </rPh>
    <phoneticPr fontId="5"/>
  </si>
  <si>
    <t>第３希望</t>
    <rPh sb="0" eb="1">
      <t>ダイ</t>
    </rPh>
    <rPh sb="2" eb="4">
      <t>キボウ</t>
    </rPh>
    <phoneticPr fontId="5"/>
  </si>
  <si>
    <t>大分類希望数</t>
    <rPh sb="0" eb="3">
      <t>ダイブンルイ</t>
    </rPh>
    <rPh sb="3" eb="5">
      <t>キボウ</t>
    </rPh>
    <rPh sb="5" eb="6">
      <t>スウ</t>
    </rPh>
    <phoneticPr fontId="5"/>
  </si>
  <si>
    <t>小分類○数</t>
    <rPh sb="0" eb="3">
      <t>ショウブンルイ</t>
    </rPh>
    <rPh sb="4" eb="5">
      <t>スウ</t>
    </rPh>
    <phoneticPr fontId="5"/>
  </si>
  <si>
    <t>希望未選択エラー</t>
    <rPh sb="0" eb="2">
      <t>キボウ</t>
    </rPh>
    <rPh sb="2" eb="5">
      <t>ミセンタク</t>
    </rPh>
    <phoneticPr fontId="5"/>
  </si>
  <si>
    <t>希望選択エラー</t>
    <rPh sb="0" eb="2">
      <t>キボウ</t>
    </rPh>
    <rPh sb="2" eb="4">
      <t>センタク</t>
    </rPh>
    <phoneticPr fontId="5"/>
  </si>
  <si>
    <t>業務内容</t>
    <rPh sb="0" eb="4">
      <t>ギョウムナイヨウ</t>
    </rPh>
    <phoneticPr fontId="5"/>
  </si>
  <si>
    <t>0100</t>
    <phoneticPr fontId="5"/>
  </si>
  <si>
    <t>建設業退職金共済組合または中小企業退職共済事業団に加入している場合は、リストから「有」を選択してください。</t>
    <phoneticPr fontId="5"/>
  </si>
  <si>
    <t>退職加入の有無</t>
    <rPh sb="0" eb="4">
      <t>タイショクカニュウ</t>
    </rPh>
    <rPh sb="5" eb="7">
      <t>ウム</t>
    </rPh>
    <phoneticPr fontId="25"/>
  </si>
  <si>
    <t>福島県内の優良工事の</t>
    <phoneticPr fontId="5"/>
  </si>
  <si>
    <t>有無(過去２年間)</t>
    <phoneticPr fontId="5"/>
  </si>
  <si>
    <t>福島県外の優良工事の</t>
    <rPh sb="3" eb="4">
      <t>ガイ</t>
    </rPh>
    <phoneticPr fontId="5"/>
  </si>
  <si>
    <t>ISO9001取得の有無</t>
    <phoneticPr fontId="5"/>
  </si>
  <si>
    <t>ISO14001取得の有無</t>
    <phoneticPr fontId="5"/>
  </si>
  <si>
    <t>電話交換機</t>
  </si>
  <si>
    <t>0202</t>
  </si>
  <si>
    <t>0203</t>
  </si>
  <si>
    <t>0209</t>
  </si>
  <si>
    <t>0301</t>
  </si>
  <si>
    <t>0302</t>
  </si>
  <si>
    <t>0303</t>
  </si>
  <si>
    <t>0309</t>
  </si>
  <si>
    <t>0401</t>
  </si>
  <si>
    <t>0501</t>
  </si>
  <si>
    <t>0509</t>
  </si>
  <si>
    <t>0601</t>
  </si>
  <si>
    <t>0602</t>
  </si>
  <si>
    <t>0603</t>
  </si>
  <si>
    <t>0604</t>
  </si>
  <si>
    <t>0609</t>
  </si>
  <si>
    <t>0701</t>
  </si>
  <si>
    <t>0702</t>
  </si>
  <si>
    <t>0703</t>
  </si>
  <si>
    <t>0704</t>
  </si>
  <si>
    <t>0709</t>
  </si>
  <si>
    <t>0801</t>
  </si>
  <si>
    <t>0802</t>
  </si>
  <si>
    <t>0803</t>
  </si>
  <si>
    <t>0809</t>
  </si>
  <si>
    <t>0901</t>
  </si>
  <si>
    <t>0902</t>
  </si>
  <si>
    <t>0903</t>
  </si>
  <si>
    <t>0909</t>
  </si>
  <si>
    <t>1001</t>
  </si>
  <si>
    <t>1002</t>
  </si>
  <si>
    <t>1003</t>
  </si>
  <si>
    <t>1101</t>
  </si>
  <si>
    <t>1102</t>
  </si>
  <si>
    <t>1109</t>
  </si>
  <si>
    <t>1201</t>
  </si>
  <si>
    <t>1202</t>
  </si>
  <si>
    <t>1203</t>
  </si>
  <si>
    <t>1204</t>
  </si>
  <si>
    <t>1209</t>
  </si>
  <si>
    <t>1301</t>
  </si>
  <si>
    <t>1409</t>
  </si>
  <si>
    <t>1501</t>
  </si>
  <si>
    <t>1502</t>
  </si>
  <si>
    <t>1509</t>
  </si>
  <si>
    <t>1601</t>
  </si>
  <si>
    <t>1602</t>
  </si>
  <si>
    <t>1701</t>
  </si>
  <si>
    <t>1702</t>
  </si>
  <si>
    <t>1703</t>
  </si>
  <si>
    <t>1709</t>
  </si>
  <si>
    <t>1801</t>
  </si>
  <si>
    <t>臨時職員、派遣等を除いた人数を入力してください。</t>
    <phoneticPr fontId="5"/>
  </si>
  <si>
    <t>従業員数</t>
    <rPh sb="0" eb="4">
      <t>ジュウギョウインスウ</t>
    </rPh>
    <phoneticPr fontId="5"/>
  </si>
  <si>
    <t>0100 印刷製本類</t>
  </si>
  <si>
    <t>0200 文房具・事務機器類</t>
  </si>
  <si>
    <t>0300 コンピュータ類</t>
  </si>
  <si>
    <t>0400 印章類</t>
  </si>
  <si>
    <t>0500 用紙類</t>
  </si>
  <si>
    <t>0600 医療・福祉機器類</t>
  </si>
  <si>
    <t>0700 医薬品・衛生材料類</t>
  </si>
  <si>
    <t>0800 写真用品類</t>
  </si>
  <si>
    <t>0900 理化学機器類</t>
  </si>
  <si>
    <t>1000 電気・通信機器類</t>
  </si>
  <si>
    <t>1100 車両・船舶類</t>
  </si>
  <si>
    <t>1200 建設機器類</t>
  </si>
  <si>
    <t>1300 農畜林産機器類</t>
  </si>
  <si>
    <t>1400 水産機器類</t>
  </si>
  <si>
    <t>1500 工作機器類</t>
  </si>
  <si>
    <t>1600 自動販売機・発券機類</t>
  </si>
  <si>
    <t>1700 燃料・油脂類</t>
  </si>
  <si>
    <t>1800 衣料・寝具類</t>
  </si>
  <si>
    <t>1900 日用雑貨類</t>
  </si>
  <si>
    <t>2000 百貨</t>
  </si>
  <si>
    <t>2100 食料品類</t>
  </si>
  <si>
    <t>2200 農林水産資材類</t>
  </si>
  <si>
    <t>2300 建材・資材類</t>
  </si>
  <si>
    <t>2400 楽器・音楽用品類</t>
  </si>
  <si>
    <t>2500 美術・工芸品類</t>
  </si>
  <si>
    <t>2600 運動用品類</t>
  </si>
  <si>
    <t>2700 書籍</t>
  </si>
  <si>
    <t>2800 時計・貴金属類</t>
  </si>
  <si>
    <t>2900 車両・船舶部品類</t>
  </si>
  <si>
    <t>3000 消防資材器具類</t>
  </si>
  <si>
    <t>3100 靴・かばん類</t>
  </si>
  <si>
    <t>3200 教育用機器・教材類</t>
  </si>
  <si>
    <t>3300 業務用厨房機器類</t>
  </si>
  <si>
    <t>3400 冷暖房衛生器具類</t>
  </si>
  <si>
    <t>3500 動物</t>
  </si>
  <si>
    <t>3600 警察用機器類</t>
  </si>
  <si>
    <t>3700 家具・木工具・室内装飾品類</t>
  </si>
  <si>
    <t>3800 看板・標識類</t>
  </si>
  <si>
    <t>3900 自動車修繕</t>
  </si>
  <si>
    <t>4000 その他修繕</t>
  </si>
  <si>
    <t>4100 その他</t>
  </si>
  <si>
    <t>　</t>
    <phoneticPr fontId="5"/>
  </si>
  <si>
    <t>0101</t>
  </si>
  <si>
    <t>0102</t>
  </si>
  <si>
    <t>0103</t>
  </si>
  <si>
    <t>0104</t>
  </si>
  <si>
    <t>0105</t>
  </si>
  <si>
    <t>0109</t>
  </si>
  <si>
    <t>0201</t>
  </si>
  <si>
    <t>0204</t>
  </si>
  <si>
    <t>0409</t>
  </si>
  <si>
    <t>1004</t>
  </si>
  <si>
    <t>1005</t>
  </si>
  <si>
    <t>1006</t>
  </si>
  <si>
    <t>1007</t>
  </si>
  <si>
    <t>1009</t>
  </si>
  <si>
    <t>1103</t>
  </si>
  <si>
    <t>1104</t>
  </si>
  <si>
    <t>1105</t>
  </si>
  <si>
    <t>1106</t>
  </si>
  <si>
    <t>1302</t>
  </si>
  <si>
    <t>1303</t>
  </si>
  <si>
    <t>1304</t>
  </si>
  <si>
    <t>1309</t>
  </si>
  <si>
    <t>1402</t>
  </si>
  <si>
    <t>1403</t>
  </si>
  <si>
    <t>1401</t>
    <phoneticPr fontId="5"/>
  </si>
  <si>
    <t>1609</t>
  </si>
  <si>
    <t>1704</t>
  </si>
  <si>
    <t>1802</t>
  </si>
  <si>
    <t>1803</t>
  </si>
  <si>
    <t>1809</t>
  </si>
  <si>
    <t>1901</t>
  </si>
  <si>
    <t>1902</t>
  </si>
  <si>
    <t>1903</t>
  </si>
  <si>
    <t>1904</t>
  </si>
  <si>
    <t>1909</t>
  </si>
  <si>
    <t>2001</t>
  </si>
  <si>
    <t>2101</t>
  </si>
  <si>
    <t>2109</t>
  </si>
  <si>
    <t>2201</t>
  </si>
  <si>
    <t>2202</t>
  </si>
  <si>
    <t>2203</t>
  </si>
  <si>
    <t>2204</t>
  </si>
  <si>
    <t>2205</t>
  </si>
  <si>
    <t>2206</t>
  </si>
  <si>
    <t>2209</t>
  </si>
  <si>
    <t>2301</t>
  </si>
  <si>
    <t>2302</t>
  </si>
  <si>
    <t>2303</t>
  </si>
  <si>
    <t>2304</t>
  </si>
  <si>
    <t>2305</t>
  </si>
  <si>
    <t>2306</t>
  </si>
  <si>
    <t>2307</t>
  </si>
  <si>
    <t>2308</t>
  </si>
  <si>
    <t>2309</t>
  </si>
  <si>
    <t>2401</t>
  </si>
  <si>
    <t>2402</t>
  </si>
  <si>
    <t>2403</t>
  </si>
  <si>
    <t>2409</t>
  </si>
  <si>
    <t>2501</t>
  </si>
  <si>
    <t>2502</t>
  </si>
  <si>
    <t>2503</t>
  </si>
  <si>
    <t>2509</t>
  </si>
  <si>
    <t>2601</t>
  </si>
  <si>
    <t>2602</t>
  </si>
  <si>
    <t>2603</t>
  </si>
  <si>
    <t>2609</t>
  </si>
  <si>
    <t>2701</t>
  </si>
  <si>
    <t>2702</t>
  </si>
  <si>
    <t>2709</t>
  </si>
  <si>
    <t>2801</t>
  </si>
  <si>
    <t>2802</t>
  </si>
  <si>
    <t>2809</t>
  </si>
  <si>
    <t>2901</t>
  </si>
  <si>
    <t>2902</t>
  </si>
  <si>
    <t>2903</t>
  </si>
  <si>
    <t>2904</t>
  </si>
  <si>
    <t>2909</t>
  </si>
  <si>
    <t>3001</t>
  </si>
  <si>
    <t>3002</t>
  </si>
  <si>
    <t>3003</t>
  </si>
  <si>
    <t>3009</t>
  </si>
  <si>
    <t>3101</t>
  </si>
  <si>
    <t>3102</t>
  </si>
  <si>
    <t>3103</t>
  </si>
  <si>
    <t>3109</t>
  </si>
  <si>
    <t>3201</t>
  </si>
  <si>
    <t>3202</t>
  </si>
  <si>
    <t>3203</t>
  </si>
  <si>
    <t>3204</t>
  </si>
  <si>
    <t>3205</t>
  </si>
  <si>
    <t>3206</t>
  </si>
  <si>
    <t>3207</t>
  </si>
  <si>
    <t>3209</t>
  </si>
  <si>
    <t>3301</t>
  </si>
  <si>
    <t>3302</t>
  </si>
  <si>
    <t>3303</t>
  </si>
  <si>
    <t>3304</t>
  </si>
  <si>
    <t>3305</t>
  </si>
  <si>
    <t>3309</t>
  </si>
  <si>
    <t>3401</t>
  </si>
  <si>
    <t>3402</t>
  </si>
  <si>
    <t>3403</t>
  </si>
  <si>
    <t>3404</t>
  </si>
  <si>
    <t>3409</t>
  </si>
  <si>
    <t>3509</t>
  </si>
  <si>
    <t>3601</t>
  </si>
  <si>
    <t>3602</t>
  </si>
  <si>
    <t>3603</t>
  </si>
  <si>
    <t>3609</t>
  </si>
  <si>
    <t>3702</t>
  </si>
  <si>
    <t>3703</t>
  </si>
  <si>
    <t>3704</t>
  </si>
  <si>
    <t>3709</t>
  </si>
  <si>
    <t>3701</t>
    <phoneticPr fontId="5"/>
  </si>
  <si>
    <t>3801</t>
  </si>
  <si>
    <t>3802</t>
  </si>
  <si>
    <t>3803</t>
  </si>
  <si>
    <t>3804</t>
  </si>
  <si>
    <t>3809</t>
  </si>
  <si>
    <t>3901</t>
  </si>
  <si>
    <t>3902</t>
  </si>
  <si>
    <t>3909</t>
  </si>
  <si>
    <t>4009</t>
  </si>
  <si>
    <t>4109</t>
  </si>
  <si>
    <t>一般印刷物</t>
  </si>
  <si>
    <t>フォーム印刷</t>
  </si>
  <si>
    <t>地図印刷</t>
  </si>
  <si>
    <t>製本</t>
  </si>
  <si>
    <t>コピー・青写真</t>
  </si>
  <si>
    <t>文房具・事務用品</t>
  </si>
  <si>
    <t>オフィス家具</t>
  </si>
  <si>
    <t>金庫</t>
  </si>
  <si>
    <t>事務機器</t>
  </si>
  <si>
    <t>コンピュータ・周辺機器</t>
  </si>
  <si>
    <t>ネットワーク機器</t>
  </si>
  <si>
    <t>ゴム印・印章</t>
  </si>
  <si>
    <t>コピー・印刷・フォーム用紙</t>
  </si>
  <si>
    <t>診療診断・治療器具類</t>
  </si>
  <si>
    <t>衛生検査器具類</t>
  </si>
  <si>
    <t>調剤器具類</t>
  </si>
  <si>
    <t>車いす</t>
  </si>
  <si>
    <t>医療用薬品</t>
  </si>
  <si>
    <t>家庭薬</t>
  </si>
  <si>
    <t>試験紙・試薬</t>
  </si>
  <si>
    <t>介護用品</t>
  </si>
  <si>
    <t>カメラ</t>
  </si>
  <si>
    <t>フィルム・写真材料</t>
  </si>
  <si>
    <t>測量器具</t>
  </si>
  <si>
    <t>測定器具</t>
  </si>
  <si>
    <t>家電製品</t>
  </si>
  <si>
    <t>視聴覚機器</t>
  </si>
  <si>
    <t>音響・映像・放送機器</t>
  </si>
  <si>
    <t>無線機・無線装置</t>
  </si>
  <si>
    <t>電話機</t>
  </si>
  <si>
    <t>小型・普通自動車</t>
  </si>
  <si>
    <t>軽自動車</t>
  </si>
  <si>
    <t>トラック</t>
  </si>
  <si>
    <t>バス</t>
  </si>
  <si>
    <t>二輪車・自転車</t>
  </si>
  <si>
    <t>船舶（総トン数20トン未満のもの）</t>
  </si>
  <si>
    <t>除雪車</t>
  </si>
  <si>
    <t>建設機械</t>
  </si>
  <si>
    <t>ポンプ</t>
  </si>
  <si>
    <t>発電機</t>
  </si>
  <si>
    <t>農産・園芸用機器</t>
  </si>
  <si>
    <t>畜産機器</t>
  </si>
  <si>
    <t>林産・木工機器</t>
  </si>
  <si>
    <t>食品加工機器</t>
  </si>
  <si>
    <t>ブイ</t>
  </si>
  <si>
    <t>漁具</t>
  </si>
  <si>
    <t>水槽</t>
  </si>
  <si>
    <t>工作機器</t>
  </si>
  <si>
    <t>繊維機器</t>
  </si>
  <si>
    <t>自動販売・券売機</t>
  </si>
  <si>
    <t>駐車場機器</t>
  </si>
  <si>
    <t>ガソリン・軽油</t>
  </si>
  <si>
    <t>重油・灯油</t>
  </si>
  <si>
    <t>ガス</t>
  </si>
  <si>
    <t>潤滑油</t>
  </si>
  <si>
    <t>制服・白衣</t>
  </si>
  <si>
    <t>雨具・作業服</t>
  </si>
  <si>
    <t>寝具</t>
  </si>
  <si>
    <t>台所用品</t>
  </si>
  <si>
    <t>清掃用品</t>
  </si>
  <si>
    <t>食器・花器</t>
  </si>
  <si>
    <t>デパート・総合商社</t>
  </si>
  <si>
    <t>米穀</t>
  </si>
  <si>
    <t>種苗・苗木</t>
  </si>
  <si>
    <t>畜産資材</t>
  </si>
  <si>
    <t>林産資材</t>
  </si>
  <si>
    <t>漁業資材</t>
  </si>
  <si>
    <t>工業薬品</t>
  </si>
  <si>
    <t>建築資材</t>
  </si>
  <si>
    <t>管工事資材</t>
  </si>
  <si>
    <t>電気工事資材</t>
  </si>
  <si>
    <t>建具・表具</t>
  </si>
  <si>
    <t>ガラス</t>
  </si>
  <si>
    <t>塗料・溶剤類</t>
  </si>
  <si>
    <t>ダンボール・包装材料</t>
  </si>
  <si>
    <t>楽器</t>
  </si>
  <si>
    <t>楽譜</t>
  </si>
  <si>
    <t>音楽ＣＤ・ビデオ</t>
  </si>
  <si>
    <t>美術品</t>
  </si>
  <si>
    <t>工芸品</t>
  </si>
  <si>
    <t>美術工芸材料</t>
  </si>
  <si>
    <t>運動器具・用具</t>
  </si>
  <si>
    <t>武道具</t>
  </si>
  <si>
    <t>レジャー用品</t>
  </si>
  <si>
    <t>書籍</t>
  </si>
  <si>
    <t>出版物</t>
  </si>
  <si>
    <t>時計・眼鏡・宝石・貴金属</t>
  </si>
  <si>
    <t>記・徽章類</t>
  </si>
  <si>
    <t>船舶部品</t>
  </si>
  <si>
    <t>航空機部品</t>
  </si>
  <si>
    <t>整備機器</t>
  </si>
  <si>
    <t>防護用品</t>
  </si>
  <si>
    <t>防災用品</t>
  </si>
  <si>
    <t>救助用品</t>
  </si>
  <si>
    <t>履物</t>
  </si>
  <si>
    <t>バッグ</t>
  </si>
  <si>
    <t>皮革製品</t>
  </si>
  <si>
    <t>教材</t>
  </si>
  <si>
    <t>教育機器</t>
  </si>
  <si>
    <t>保育用教材</t>
  </si>
  <si>
    <t>模型</t>
  </si>
  <si>
    <t>標本</t>
  </si>
  <si>
    <t>見本</t>
  </si>
  <si>
    <t>食器洗浄機</t>
  </si>
  <si>
    <t>調理器・調理台</t>
  </si>
  <si>
    <t>流し台</t>
  </si>
  <si>
    <t>業務用冷凍庫</t>
  </si>
  <si>
    <t>リサイクル・水処理装置</t>
  </si>
  <si>
    <t>焼却炉</t>
  </si>
  <si>
    <t>ボイラー・冷暖房機器</t>
  </si>
  <si>
    <t>交通安全用品</t>
  </si>
  <si>
    <t>警察装備</t>
  </si>
  <si>
    <t>警察機器</t>
  </si>
  <si>
    <t>家具</t>
  </si>
  <si>
    <t>じゅうたん</t>
  </si>
  <si>
    <t>畳</t>
  </si>
  <si>
    <t>旗・どんちょう</t>
  </si>
  <si>
    <t>腕章・ステッカー</t>
  </si>
  <si>
    <t>道路標識類</t>
  </si>
  <si>
    <t>車両修繕</t>
  </si>
  <si>
    <t>船舶修繕（総トン数20トン未満のもの）</t>
  </si>
  <si>
    <t>0200</t>
    <phoneticPr fontId="5"/>
  </si>
  <si>
    <t>0300</t>
    <phoneticPr fontId="5"/>
  </si>
  <si>
    <t>0400</t>
    <phoneticPr fontId="5"/>
  </si>
  <si>
    <t>0500</t>
    <phoneticPr fontId="5"/>
  </si>
  <si>
    <t>0600</t>
    <phoneticPr fontId="5"/>
  </si>
  <si>
    <t>0700</t>
    <phoneticPr fontId="5"/>
  </si>
  <si>
    <t>0800</t>
    <phoneticPr fontId="5"/>
  </si>
  <si>
    <t>0900</t>
    <phoneticPr fontId="5"/>
  </si>
  <si>
    <t>1000</t>
    <phoneticPr fontId="5"/>
  </si>
  <si>
    <t>1100</t>
    <phoneticPr fontId="5"/>
  </si>
  <si>
    <t>1200</t>
    <phoneticPr fontId="5"/>
  </si>
  <si>
    <t>1300</t>
    <phoneticPr fontId="5"/>
  </si>
  <si>
    <t>1400</t>
    <phoneticPr fontId="5"/>
  </si>
  <si>
    <t>1500</t>
    <phoneticPr fontId="5"/>
  </si>
  <si>
    <t>1600</t>
    <phoneticPr fontId="5"/>
  </si>
  <si>
    <t>1700</t>
    <phoneticPr fontId="5"/>
  </si>
  <si>
    <t>1800</t>
    <phoneticPr fontId="5"/>
  </si>
  <si>
    <t>1900</t>
    <phoneticPr fontId="5"/>
  </si>
  <si>
    <t>2000</t>
    <phoneticPr fontId="5"/>
  </si>
  <si>
    <t>2100</t>
    <phoneticPr fontId="5"/>
  </si>
  <si>
    <t>2200</t>
    <phoneticPr fontId="5"/>
  </si>
  <si>
    <t>2300</t>
    <phoneticPr fontId="5"/>
  </si>
  <si>
    <t>2400</t>
    <phoneticPr fontId="5"/>
  </si>
  <si>
    <t>2500</t>
    <phoneticPr fontId="5"/>
  </si>
  <si>
    <t>2600</t>
    <phoneticPr fontId="5"/>
  </si>
  <si>
    <t>2700</t>
    <phoneticPr fontId="5"/>
  </si>
  <si>
    <t>2800</t>
    <phoneticPr fontId="5"/>
  </si>
  <si>
    <t>2900</t>
    <phoneticPr fontId="5"/>
  </si>
  <si>
    <t>3000</t>
    <phoneticPr fontId="5"/>
  </si>
  <si>
    <t>3100</t>
    <phoneticPr fontId="5"/>
  </si>
  <si>
    <t>3200</t>
    <phoneticPr fontId="5"/>
  </si>
  <si>
    <t>3300</t>
    <phoneticPr fontId="5"/>
  </si>
  <si>
    <t>3400</t>
    <phoneticPr fontId="5"/>
  </si>
  <si>
    <t>3500</t>
    <phoneticPr fontId="5"/>
  </si>
  <si>
    <t>3600</t>
    <phoneticPr fontId="5"/>
  </si>
  <si>
    <t>印刷製本類</t>
    <phoneticPr fontId="5"/>
  </si>
  <si>
    <t>文房具・事務機器類</t>
    <phoneticPr fontId="5"/>
  </si>
  <si>
    <t>印章類</t>
    <phoneticPr fontId="5"/>
  </si>
  <si>
    <t>用紙類</t>
    <phoneticPr fontId="5"/>
  </si>
  <si>
    <t>写真用品類</t>
    <phoneticPr fontId="5"/>
  </si>
  <si>
    <t>車両・船舶類</t>
    <phoneticPr fontId="5"/>
  </si>
  <si>
    <t>建設機器類</t>
    <phoneticPr fontId="5"/>
  </si>
  <si>
    <t>農畜林産機器類</t>
    <phoneticPr fontId="5"/>
  </si>
  <si>
    <t>水産機器類</t>
    <phoneticPr fontId="5"/>
  </si>
  <si>
    <t>自動販売機・発券機類</t>
    <phoneticPr fontId="5"/>
  </si>
  <si>
    <t>燃料・油脂類</t>
    <phoneticPr fontId="5"/>
  </si>
  <si>
    <t>衣料・寝具類</t>
    <phoneticPr fontId="5"/>
  </si>
  <si>
    <t>日用雑貨類</t>
    <phoneticPr fontId="5"/>
  </si>
  <si>
    <t>百貨</t>
    <phoneticPr fontId="5"/>
  </si>
  <si>
    <t>食料品類</t>
    <phoneticPr fontId="5"/>
  </si>
  <si>
    <t>農林水産資材類</t>
    <phoneticPr fontId="5"/>
  </si>
  <si>
    <t>建材・資材類</t>
    <phoneticPr fontId="5"/>
  </si>
  <si>
    <t>美術・工芸品類</t>
    <phoneticPr fontId="5"/>
  </si>
  <si>
    <t>書籍</t>
    <phoneticPr fontId="5"/>
  </si>
  <si>
    <t>時計・貴金属類</t>
    <phoneticPr fontId="5"/>
  </si>
  <si>
    <t>車両・船舶部品類</t>
    <phoneticPr fontId="5"/>
  </si>
  <si>
    <t>消防資材器具類</t>
    <phoneticPr fontId="5"/>
  </si>
  <si>
    <t>靴・かばん類</t>
    <phoneticPr fontId="5"/>
  </si>
  <si>
    <t>教育用機器・教材類</t>
    <phoneticPr fontId="5"/>
  </si>
  <si>
    <t>業務用厨房機器類</t>
    <phoneticPr fontId="5"/>
  </si>
  <si>
    <t>冷暖房衛生器具類</t>
    <phoneticPr fontId="5"/>
  </si>
  <si>
    <t>動物</t>
    <phoneticPr fontId="5"/>
  </si>
  <si>
    <t>警察用機器類</t>
    <phoneticPr fontId="5"/>
  </si>
  <si>
    <t>家具・木工具・室内装飾品類</t>
    <phoneticPr fontId="5"/>
  </si>
  <si>
    <t>看板・標識類</t>
    <phoneticPr fontId="5"/>
  </si>
  <si>
    <t>自動車修繕</t>
    <phoneticPr fontId="5"/>
  </si>
  <si>
    <t>その他修繕</t>
    <phoneticPr fontId="5"/>
  </si>
  <si>
    <t>その他</t>
    <phoneticPr fontId="5"/>
  </si>
  <si>
    <r>
      <t>その他の印刷製本類</t>
    </r>
    <r>
      <rPr>
        <sz val="11"/>
        <color rgb="FFFF0000"/>
        <rFont val="ＭＳ ゴシック"/>
        <family val="3"/>
        <charset val="128"/>
      </rPr>
      <t>*1</t>
    </r>
    <phoneticPr fontId="5"/>
  </si>
  <si>
    <r>
      <t>その他の文具事務機器類</t>
    </r>
    <r>
      <rPr>
        <sz val="11"/>
        <color rgb="FFFF0000"/>
        <rFont val="ＭＳ ゴシック"/>
        <family val="3"/>
        <charset val="128"/>
      </rPr>
      <t>*1</t>
    </r>
    <phoneticPr fontId="5"/>
  </si>
  <si>
    <t>主な取扱品目のメーカー</t>
    <rPh sb="0" eb="1">
      <t>オモ</t>
    </rPh>
    <rPh sb="2" eb="4">
      <t>トリアツカイ</t>
    </rPh>
    <rPh sb="4" eb="6">
      <t>ヒンモク</t>
    </rPh>
    <phoneticPr fontId="5"/>
  </si>
  <si>
    <t>売上高</t>
    <rPh sb="0" eb="3">
      <t>ウリアゲダカ</t>
    </rPh>
    <phoneticPr fontId="6"/>
  </si>
  <si>
    <t>希望する営業種目</t>
    <rPh sb="4" eb="8">
      <t>エイギョウシュモク</t>
    </rPh>
    <phoneticPr fontId="5"/>
  </si>
  <si>
    <r>
      <t>その他のコンピュータ類</t>
    </r>
    <r>
      <rPr>
        <sz val="11"/>
        <color rgb="FFFF0000"/>
        <rFont val="ＭＳ ゴシック"/>
        <family val="3"/>
        <charset val="128"/>
      </rPr>
      <t>*1</t>
    </r>
    <phoneticPr fontId="5"/>
  </si>
  <si>
    <r>
      <t>その他の用紙類</t>
    </r>
    <r>
      <rPr>
        <sz val="11"/>
        <color rgb="FFFF0000"/>
        <rFont val="ＭＳ ゴシック"/>
        <family val="3"/>
        <charset val="128"/>
      </rPr>
      <t>*1</t>
    </r>
    <phoneticPr fontId="5"/>
  </si>
  <si>
    <r>
      <t>その他の医療・福祉機器類</t>
    </r>
    <r>
      <rPr>
        <sz val="11"/>
        <color rgb="FFFF0000"/>
        <rFont val="ＭＳ ゴシック"/>
        <family val="3"/>
        <charset val="128"/>
      </rPr>
      <t>*1</t>
    </r>
    <phoneticPr fontId="5"/>
  </si>
  <si>
    <r>
      <t>その他の医療品・衛生材料類</t>
    </r>
    <r>
      <rPr>
        <sz val="11"/>
        <color rgb="FFFF0000"/>
        <rFont val="ＭＳ ゴシック"/>
        <family val="3"/>
        <charset val="128"/>
      </rPr>
      <t>*1</t>
    </r>
    <phoneticPr fontId="5"/>
  </si>
  <si>
    <r>
      <t>その他の写真用品類</t>
    </r>
    <r>
      <rPr>
        <sz val="11"/>
        <color rgb="FFFF0000"/>
        <rFont val="ＭＳ ゴシック"/>
        <family val="3"/>
        <charset val="128"/>
      </rPr>
      <t>*1</t>
    </r>
    <phoneticPr fontId="5"/>
  </si>
  <si>
    <r>
      <t>その他の理化学機器類</t>
    </r>
    <r>
      <rPr>
        <sz val="11"/>
        <color rgb="FFFF0000"/>
        <rFont val="ＭＳ ゴシック"/>
        <family val="3"/>
        <charset val="128"/>
      </rPr>
      <t>*1</t>
    </r>
    <phoneticPr fontId="5"/>
  </si>
  <si>
    <r>
      <t>その他の電気・通信機器類</t>
    </r>
    <r>
      <rPr>
        <sz val="11"/>
        <color rgb="FFFF0000"/>
        <rFont val="ＭＳ ゴシック"/>
        <family val="3"/>
        <charset val="128"/>
      </rPr>
      <t>*1</t>
    </r>
    <phoneticPr fontId="5"/>
  </si>
  <si>
    <r>
      <t>その他の車両船舶類</t>
    </r>
    <r>
      <rPr>
        <sz val="11"/>
        <color rgb="FFFF0000"/>
        <rFont val="ＭＳ ゴシック"/>
        <family val="3"/>
        <charset val="128"/>
      </rPr>
      <t>*1</t>
    </r>
    <phoneticPr fontId="5"/>
  </si>
  <si>
    <r>
      <t>その他の建設機器類</t>
    </r>
    <r>
      <rPr>
        <sz val="11"/>
        <color rgb="FFFF0000"/>
        <rFont val="ＭＳ ゴシック"/>
        <family val="3"/>
        <charset val="128"/>
      </rPr>
      <t>*1</t>
    </r>
    <phoneticPr fontId="5"/>
  </si>
  <si>
    <r>
      <t>その他の農畜林産機器類</t>
    </r>
    <r>
      <rPr>
        <sz val="11"/>
        <color rgb="FFFF0000"/>
        <rFont val="ＭＳ ゴシック"/>
        <family val="3"/>
        <charset val="128"/>
      </rPr>
      <t>*1</t>
    </r>
    <phoneticPr fontId="5"/>
  </si>
  <si>
    <r>
      <t>その他の水産機器類</t>
    </r>
    <r>
      <rPr>
        <sz val="11"/>
        <color rgb="FFFF0000"/>
        <rFont val="ＭＳ ゴシック"/>
        <family val="3"/>
        <charset val="128"/>
      </rPr>
      <t>*1</t>
    </r>
    <phoneticPr fontId="5"/>
  </si>
  <si>
    <r>
      <t>その他の工作機器類</t>
    </r>
    <r>
      <rPr>
        <sz val="11"/>
        <color rgb="FFFF0000"/>
        <rFont val="ＭＳ ゴシック"/>
        <family val="3"/>
        <charset val="128"/>
      </rPr>
      <t>*1</t>
    </r>
    <phoneticPr fontId="5"/>
  </si>
  <si>
    <r>
      <t>その他の燃料・油脂類</t>
    </r>
    <r>
      <rPr>
        <sz val="11"/>
        <color rgb="FFFF0000"/>
        <rFont val="ＭＳ ゴシック"/>
        <family val="3"/>
        <charset val="128"/>
      </rPr>
      <t>*1</t>
    </r>
    <phoneticPr fontId="5"/>
  </si>
  <si>
    <r>
      <t>その他の衣料・寝具類</t>
    </r>
    <r>
      <rPr>
        <sz val="11"/>
        <color rgb="FFFF0000"/>
        <rFont val="ＭＳ ゴシック"/>
        <family val="3"/>
        <charset val="128"/>
      </rPr>
      <t>*1</t>
    </r>
    <phoneticPr fontId="5"/>
  </si>
  <si>
    <r>
      <t>その他の日用雑貨類</t>
    </r>
    <r>
      <rPr>
        <sz val="11"/>
        <color rgb="FFFF0000"/>
        <rFont val="ＭＳ ゴシック"/>
        <family val="3"/>
        <charset val="128"/>
      </rPr>
      <t>*1</t>
    </r>
    <phoneticPr fontId="5"/>
  </si>
  <si>
    <r>
      <t>その他の食料品類</t>
    </r>
    <r>
      <rPr>
        <sz val="11"/>
        <color rgb="FFFF0000"/>
        <rFont val="ＭＳ ゴシック"/>
        <family val="3"/>
        <charset val="128"/>
      </rPr>
      <t>*1</t>
    </r>
    <phoneticPr fontId="5"/>
  </si>
  <si>
    <r>
      <t>その他の農林水産資材類</t>
    </r>
    <r>
      <rPr>
        <sz val="11"/>
        <color rgb="FFFF0000"/>
        <rFont val="ＭＳ ゴシック"/>
        <family val="3"/>
        <charset val="128"/>
      </rPr>
      <t>*1</t>
    </r>
    <phoneticPr fontId="5"/>
  </si>
  <si>
    <r>
      <t>その他の建材資材類</t>
    </r>
    <r>
      <rPr>
        <sz val="11"/>
        <color rgb="FFFF0000"/>
        <rFont val="ＭＳ ゴシック"/>
        <family val="3"/>
        <charset val="128"/>
      </rPr>
      <t>*1</t>
    </r>
    <phoneticPr fontId="5"/>
  </si>
  <si>
    <r>
      <t>その他の楽器・音楽用品</t>
    </r>
    <r>
      <rPr>
        <sz val="11"/>
        <color rgb="FFFF0000"/>
        <rFont val="ＭＳ ゴシック"/>
        <family val="3"/>
        <charset val="128"/>
      </rPr>
      <t>*1</t>
    </r>
    <phoneticPr fontId="5"/>
  </si>
  <si>
    <r>
      <t>その他の美術・工芸品類</t>
    </r>
    <r>
      <rPr>
        <sz val="11"/>
        <color rgb="FFFF0000"/>
        <rFont val="ＭＳ ゴシック"/>
        <family val="3"/>
        <charset val="128"/>
      </rPr>
      <t>*1</t>
    </r>
    <phoneticPr fontId="5"/>
  </si>
  <si>
    <r>
      <t>その他の運動用品</t>
    </r>
    <r>
      <rPr>
        <sz val="11"/>
        <color rgb="FFFF0000"/>
        <rFont val="ＭＳ ゴシック"/>
        <family val="3"/>
        <charset val="128"/>
      </rPr>
      <t>*1</t>
    </r>
    <phoneticPr fontId="5"/>
  </si>
  <si>
    <r>
      <t>その他の書籍</t>
    </r>
    <r>
      <rPr>
        <sz val="11"/>
        <color rgb="FFFF0000"/>
        <rFont val="ＭＳ ゴシック"/>
        <family val="3"/>
        <charset val="128"/>
      </rPr>
      <t>*1</t>
    </r>
    <phoneticPr fontId="5"/>
  </si>
  <si>
    <r>
      <t>その他の時計・貴金属類</t>
    </r>
    <r>
      <rPr>
        <sz val="11"/>
        <color rgb="FFFF0000"/>
        <rFont val="ＭＳ ゴシック"/>
        <family val="3"/>
        <charset val="128"/>
      </rPr>
      <t>*1</t>
    </r>
    <phoneticPr fontId="5"/>
  </si>
  <si>
    <r>
      <t>その他の車両・船舶部品類</t>
    </r>
    <r>
      <rPr>
        <sz val="11"/>
        <color rgb="FFFF0000"/>
        <rFont val="ＭＳ ゴシック"/>
        <family val="3"/>
        <charset val="128"/>
      </rPr>
      <t>*1</t>
    </r>
    <phoneticPr fontId="5"/>
  </si>
  <si>
    <r>
      <t>その他の消防資材器具類</t>
    </r>
    <r>
      <rPr>
        <sz val="11"/>
        <color rgb="FFFF0000"/>
        <rFont val="ＭＳ ゴシック"/>
        <family val="3"/>
        <charset val="128"/>
      </rPr>
      <t>*1</t>
    </r>
    <phoneticPr fontId="5"/>
  </si>
  <si>
    <r>
      <t>その他の靴・かばん類</t>
    </r>
    <r>
      <rPr>
        <sz val="11"/>
        <color rgb="FFFF0000"/>
        <rFont val="ＭＳ ゴシック"/>
        <family val="3"/>
        <charset val="128"/>
      </rPr>
      <t>*1</t>
    </r>
    <phoneticPr fontId="5"/>
  </si>
  <si>
    <r>
      <t>その他の教育用機器・教材類</t>
    </r>
    <r>
      <rPr>
        <sz val="11"/>
        <color rgb="FFFF0000"/>
        <rFont val="ＭＳ ゴシック"/>
        <family val="3"/>
        <charset val="128"/>
      </rPr>
      <t>*1</t>
    </r>
    <phoneticPr fontId="5"/>
  </si>
  <si>
    <r>
      <t>その他の厨房機器類</t>
    </r>
    <r>
      <rPr>
        <sz val="11"/>
        <color rgb="FFFF0000"/>
        <rFont val="ＭＳ ゴシック"/>
        <family val="3"/>
        <charset val="128"/>
      </rPr>
      <t>*1</t>
    </r>
    <phoneticPr fontId="5"/>
  </si>
  <si>
    <r>
      <t>その他の冷暖房衛生器具類</t>
    </r>
    <r>
      <rPr>
        <sz val="11"/>
        <color rgb="FFFF0000"/>
        <rFont val="ＭＳ ゴシック"/>
        <family val="3"/>
        <charset val="128"/>
      </rPr>
      <t>*1</t>
    </r>
    <phoneticPr fontId="5"/>
  </si>
  <si>
    <r>
      <t>動物</t>
    </r>
    <r>
      <rPr>
        <sz val="11"/>
        <color rgb="FFFF0000"/>
        <rFont val="ＭＳ ゴシック"/>
        <family val="3"/>
        <charset val="128"/>
      </rPr>
      <t>*1</t>
    </r>
    <phoneticPr fontId="5"/>
  </si>
  <si>
    <r>
      <t>その他の警察用機器類</t>
    </r>
    <r>
      <rPr>
        <sz val="11"/>
        <color rgb="FFFF0000"/>
        <rFont val="ＭＳ ゴシック"/>
        <family val="3"/>
        <charset val="128"/>
      </rPr>
      <t>*1</t>
    </r>
    <phoneticPr fontId="5"/>
  </si>
  <si>
    <r>
      <t>その他の家具・木工具・内装装飾品</t>
    </r>
    <r>
      <rPr>
        <sz val="11"/>
        <color rgb="FFFF0000"/>
        <rFont val="ＭＳ ゴシック"/>
        <family val="3"/>
        <charset val="128"/>
      </rPr>
      <t>*1</t>
    </r>
    <phoneticPr fontId="5"/>
  </si>
  <si>
    <r>
      <t>その他の看板・標識類</t>
    </r>
    <r>
      <rPr>
        <sz val="11"/>
        <color rgb="FFFF0000"/>
        <rFont val="ＭＳ ゴシック"/>
        <family val="3"/>
        <charset val="128"/>
      </rPr>
      <t>*1</t>
    </r>
    <phoneticPr fontId="5"/>
  </si>
  <si>
    <r>
      <t>その他の自動車修繕</t>
    </r>
    <r>
      <rPr>
        <sz val="11"/>
        <color rgb="FFFF0000"/>
        <rFont val="ＭＳ ゴシック"/>
        <family val="3"/>
        <charset val="128"/>
      </rPr>
      <t>*1</t>
    </r>
    <phoneticPr fontId="5"/>
  </si>
  <si>
    <r>
      <t>その他の修繕</t>
    </r>
    <r>
      <rPr>
        <sz val="11"/>
        <color rgb="FFFF0000"/>
        <rFont val="ＭＳ ゴシック"/>
        <family val="3"/>
        <charset val="128"/>
      </rPr>
      <t>*1</t>
    </r>
    <phoneticPr fontId="5"/>
  </si>
  <si>
    <r>
      <t>その他</t>
    </r>
    <r>
      <rPr>
        <sz val="11"/>
        <color rgb="FFFF0000"/>
        <rFont val="ＭＳ ゴシック"/>
        <family val="3"/>
        <charset val="128"/>
      </rPr>
      <t>*1</t>
    </r>
    <phoneticPr fontId="5"/>
  </si>
  <si>
    <r>
      <t>その他の印章類</t>
    </r>
    <r>
      <rPr>
        <sz val="11"/>
        <color rgb="FFFF0000"/>
        <rFont val="ＭＳ ゴシック"/>
        <family val="3"/>
        <charset val="128"/>
      </rPr>
      <t>*1</t>
    </r>
    <phoneticPr fontId="5"/>
  </si>
  <si>
    <t>具体的品名1</t>
    <rPh sb="0" eb="3">
      <t>グタイテキ</t>
    </rPh>
    <rPh sb="3" eb="5">
      <t>ヒンメイ</t>
    </rPh>
    <phoneticPr fontId="5"/>
  </si>
  <si>
    <t>具体的品名2</t>
    <rPh sb="0" eb="5">
      <t>グタイテキヒンメイ</t>
    </rPh>
    <phoneticPr fontId="5"/>
  </si>
  <si>
    <t>物品購入に係る入札に参加する資格の審査を申請します。</t>
    <phoneticPr fontId="5"/>
  </si>
  <si>
    <t>E.経営情報</t>
    <rPh sb="2" eb="4">
      <t>ケイエイ</t>
    </rPh>
    <rPh sb="4" eb="6">
      <t>ジョウホウ</t>
    </rPh>
    <phoneticPr fontId="5"/>
  </si>
  <si>
    <t>売上高</t>
    <rPh sb="0" eb="3">
      <t>ウリアゲダカ</t>
    </rPh>
    <phoneticPr fontId="5"/>
  </si>
  <si>
    <t>避難先メールアドレス</t>
    <rPh sb="0" eb="3">
      <t>ヒナンサキ</t>
    </rPh>
    <phoneticPr fontId="6"/>
  </si>
  <si>
    <t>営業種目</t>
    <rPh sb="0" eb="4">
      <t>エイギョウシュモク</t>
    </rPh>
    <phoneticPr fontId="5"/>
  </si>
  <si>
    <t>希望する営業種目</t>
    <rPh sb="0" eb="2">
      <t>キボウ</t>
    </rPh>
    <rPh sb="4" eb="6">
      <t>エイギョウ</t>
    </rPh>
    <phoneticPr fontId="5"/>
  </si>
  <si>
    <t>希望する業務内容の種類等</t>
    <rPh sb="0" eb="2">
      <t>キボウ</t>
    </rPh>
    <rPh sb="4" eb="6">
      <t>ギョウム</t>
    </rPh>
    <rPh sb="6" eb="8">
      <t>ナイヨウ</t>
    </rPh>
    <rPh sb="9" eb="12">
      <t>シュルイトウ</t>
    </rPh>
    <phoneticPr fontId="6"/>
  </si>
  <si>
    <t xml:space="preserve"> *1 売上高を算出した年数（2または3）をリストから選択してください。</t>
    <rPh sb="4" eb="7">
      <t>ウリアゲダカ</t>
    </rPh>
    <phoneticPr fontId="5"/>
  </si>
  <si>
    <r>
      <t>コンピュータ類</t>
    </r>
    <r>
      <rPr>
        <sz val="11"/>
        <color rgb="FFFF0000"/>
        <rFont val="ＭＳ ゴシック"/>
        <family val="3"/>
        <charset val="128"/>
      </rPr>
      <t>*2</t>
    </r>
    <phoneticPr fontId="5"/>
  </si>
  <si>
    <r>
      <t>電気・通信機器類</t>
    </r>
    <r>
      <rPr>
        <sz val="11"/>
        <color rgb="FFFF0000"/>
        <rFont val="ＭＳ ゴシック"/>
        <family val="3"/>
        <charset val="128"/>
      </rPr>
      <t>*2</t>
    </r>
    <phoneticPr fontId="5"/>
  </si>
  <si>
    <r>
      <t>理化学機器類</t>
    </r>
    <r>
      <rPr>
        <sz val="11"/>
        <color rgb="FFFF0000"/>
        <rFont val="ＭＳ ゴシック"/>
        <family val="3"/>
        <charset val="128"/>
      </rPr>
      <t>*2</t>
    </r>
    <phoneticPr fontId="5"/>
  </si>
  <si>
    <r>
      <t>医薬品・衛生材料類</t>
    </r>
    <r>
      <rPr>
        <sz val="11"/>
        <color rgb="FFFF0000"/>
        <rFont val="ＭＳ ゴシック"/>
        <family val="3"/>
        <charset val="128"/>
      </rPr>
      <t>*2</t>
    </r>
    <phoneticPr fontId="5"/>
  </si>
  <si>
    <r>
      <t>医療・福祉機器類</t>
    </r>
    <r>
      <rPr>
        <sz val="11"/>
        <color rgb="FFFF0000"/>
        <rFont val="ＭＳ ゴシック"/>
        <family val="3"/>
        <charset val="128"/>
      </rPr>
      <t>*2</t>
    </r>
    <phoneticPr fontId="5"/>
  </si>
  <si>
    <r>
      <t>工作機器類</t>
    </r>
    <r>
      <rPr>
        <sz val="11"/>
        <color rgb="FFFF0000"/>
        <rFont val="ＭＳ ゴシック"/>
        <family val="3"/>
        <charset val="128"/>
      </rPr>
      <t>*2</t>
    </r>
    <phoneticPr fontId="5"/>
  </si>
  <si>
    <t>資格を希望する場合、リストから営業種目を選択してください。
第１希望は必ず選択してください。第２希望、第３希望は、希望がある場合にのみ上から順に選択してください。</t>
    <rPh sb="0" eb="2">
      <t>シカク</t>
    </rPh>
    <rPh sb="15" eb="19">
      <t>エイギョウシュモク</t>
    </rPh>
    <rPh sb="30" eb="31">
      <t>ダイ</t>
    </rPh>
    <rPh sb="32" eb="34">
      <t>キボウ</t>
    </rPh>
    <rPh sb="35" eb="36">
      <t>カナラ</t>
    </rPh>
    <rPh sb="37" eb="39">
      <t>センタク</t>
    </rPh>
    <rPh sb="46" eb="47">
      <t>ダイ</t>
    </rPh>
    <rPh sb="48" eb="50">
      <t>キボウ</t>
    </rPh>
    <rPh sb="51" eb="52">
      <t>ダイ</t>
    </rPh>
    <rPh sb="53" eb="55">
      <t>キボウ</t>
    </rPh>
    <rPh sb="57" eb="59">
      <t>キボウ</t>
    </rPh>
    <rPh sb="62" eb="64">
      <t>バアイ</t>
    </rPh>
    <rPh sb="67" eb="68">
      <t>ウエ</t>
    </rPh>
    <rPh sb="70" eb="71">
      <t>ジュン</t>
    </rPh>
    <rPh sb="72" eb="74">
      <t>センタク</t>
    </rPh>
    <phoneticPr fontId="5"/>
  </si>
  <si>
    <t>例)カブシキガイシャスズキグミ　トウホクエイギョウショ
正式名称を全角カタカナで入力してください。支店・営業所名は、１文字空けて入力してください。</t>
    <phoneticPr fontId="5"/>
  </si>
  <si>
    <t>例)株式会社鈴木組　東北営業所
正式名称で入力してください。支店・営業所名は、１文字空けて入力してください。</t>
    <rPh sb="10" eb="12">
      <t>トウホク</t>
    </rPh>
    <rPh sb="12" eb="14">
      <t>エイギョウ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</si>
  <si>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r>
      <t>計算基準</t>
    </r>
    <r>
      <rPr>
        <sz val="11"/>
        <color rgb="FFFF0000"/>
        <rFont val="ＭＳ ゴシック"/>
        <family val="3"/>
        <charset val="128"/>
      </rPr>
      <t>*1</t>
    </r>
    <rPh sb="0" eb="4">
      <t>ケイサンキジュン</t>
    </rPh>
    <phoneticPr fontId="5"/>
  </si>
  <si>
    <t>年平均</t>
    <phoneticPr fontId="5"/>
  </si>
  <si>
    <t>資格を希望する場合、(2)で希望した営業種目に含まれる業務内容の希望欄に、リストから「○」を選択してください。複数選択可。
*1 希望する場合、具体的品名を2つまで具体的に入力してください。
*2 主な取扱品目のメーカーを、5つまで入力してください。株式会社、(株)等の法人の種類を表す文字、略号は入力不要です。</t>
    <rPh sb="0" eb="2">
      <t>シカク</t>
    </rPh>
    <rPh sb="18" eb="22">
      <t>エイギョウシュモク</t>
    </rPh>
    <rPh sb="27" eb="31">
      <t>ギョウムナイヨウ</t>
    </rPh>
    <rPh sb="55" eb="59">
      <t>フクスウセンタク</t>
    </rPh>
    <rPh sb="59" eb="60">
      <t>カ</t>
    </rPh>
    <rPh sb="72" eb="75">
      <t>グタイテキ</t>
    </rPh>
    <rPh sb="75" eb="77">
      <t>ヒンメイ</t>
    </rPh>
    <rPh sb="82" eb="85">
      <t>グタイテキ</t>
    </rPh>
    <phoneticPr fontId="6"/>
  </si>
  <si>
    <t>コンピュータソフトウェア</t>
    <phoneticPr fontId="5"/>
  </si>
  <si>
    <t>写真</t>
    <phoneticPr fontId="5"/>
  </si>
  <si>
    <t>試験検査器具</t>
    <phoneticPr fontId="5"/>
  </si>
  <si>
    <t>照明装置</t>
    <phoneticPr fontId="5"/>
  </si>
  <si>
    <t>金物</t>
    <phoneticPr fontId="5"/>
  </si>
  <si>
    <t>肥飼料・農薬・農産・園芸資材</t>
    <phoneticPr fontId="5"/>
  </si>
  <si>
    <t>土木資材</t>
    <phoneticPr fontId="5"/>
  </si>
  <si>
    <t>車両部品</t>
    <phoneticPr fontId="5"/>
  </si>
  <si>
    <t>遊具</t>
    <phoneticPr fontId="5"/>
  </si>
  <si>
    <t>ガス器具</t>
    <phoneticPr fontId="5"/>
  </si>
  <si>
    <t>浴槽・トイレ</t>
    <phoneticPr fontId="5"/>
  </si>
  <si>
    <t>カーテン・ブラインド</t>
    <phoneticPr fontId="5"/>
  </si>
  <si>
    <t>掲示板・表示板</t>
    <phoneticPr fontId="5"/>
  </si>
  <si>
    <t>東日本大震災の影響により避難先で営業している企業で、入札参加資格認定の通知書の送付先や連絡先が上記入力の住所等と異なる場合は、避難先情報を入力してください。</t>
    <phoneticPr fontId="5"/>
  </si>
  <si>
    <r>
      <t>楽器・音楽用品類</t>
    </r>
    <r>
      <rPr>
        <sz val="11"/>
        <color rgb="FFFF0000"/>
        <rFont val="ＭＳ ゴシック"/>
        <family val="3"/>
        <charset val="128"/>
      </rPr>
      <t>*2</t>
    </r>
    <phoneticPr fontId="5"/>
  </si>
  <si>
    <r>
      <t>運動用品類</t>
    </r>
    <r>
      <rPr>
        <sz val="11"/>
        <color rgb="FFFF0000"/>
        <rFont val="ＭＳ ゴシック"/>
        <family val="3"/>
        <charset val="128"/>
      </rPr>
      <t>*2</t>
    </r>
    <phoneticPr fontId="5"/>
  </si>
  <si>
    <t>07_浪江町</t>
  </si>
  <si>
    <t>Ver.8.0.1</t>
    <phoneticPr fontId="5"/>
  </si>
  <si>
    <t>8.0.1</t>
  </si>
  <si>
    <r>
      <t>その他の自動販売機・発券機類</t>
    </r>
    <r>
      <rPr>
        <sz val="11"/>
        <color rgb="FFFF0000"/>
        <rFont val="ＭＳ ゴシック"/>
        <family val="3"/>
        <charset val="128"/>
      </rPr>
      <t>*1</t>
    </r>
    <phoneticPr fontId="5"/>
  </si>
  <si>
    <t>浪江町 入札(指名競争)参加資格審査申請書【物品購入】</t>
    <rPh sb="4" eb="6">
      <t>ニュウサツ</t>
    </rPh>
    <rPh sb="7" eb="9">
      <t>シメイ</t>
    </rPh>
    <rPh sb="9" eb="11">
      <t>キョウソウ</t>
    </rPh>
    <rPh sb="22" eb="26">
      <t>ブッピンコウニュウ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</si>
</sst>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
      <color theme="1"/>
      <name val="ＭＳ ゴシック"/>
      <family val="3"/>
      <charset val="128"/>
    </font>
    <font>
      <sz val="8"/>
      <color theme="1"/>
      <name val="ＭＳ ゴシック"/>
      <family val="3"/>
      <charset val="128"/>
    </font>
    <font>
      <sz val="18"/>
      <color theme="3"/>
      <name val="ＭＳ Ｐゴシック"/>
      <family val="2"/>
      <charset val="128"/>
      <scheme val="major"/>
    </font>
  </fonts>
  <fills count="6">
    <fill>
      <patternFill patternType="none"/>
    </fill>
    <fill>
      <patternFill patternType="gray125"/>
    </fill>
    <fill>
      <patternFill patternType="solid">
        <fgColor rgb="FFCCEDFC"/>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5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auto="1"/>
      </bottom>
      <diagonal/>
    </border>
    <border>
      <left/>
      <right style="hair">
        <color auto="1"/>
      </right>
      <top style="thin">
        <color indexed="64"/>
      </top>
      <bottom style="hair">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bottom style="thin">
        <color indexed="64"/>
      </bottom>
      <diagonal/>
    </border>
    <border>
      <left style="hair">
        <color indexed="64"/>
      </left>
      <right/>
      <top/>
      <bottom style="thin">
        <color indexed="64"/>
      </bottom>
      <diagonal/>
    </border>
    <border>
      <left/>
      <right style="thin">
        <color theme="1"/>
      </right>
      <top/>
      <bottom/>
      <diagonal/>
    </border>
    <border>
      <left style="thin">
        <color theme="1"/>
      </left>
      <right/>
      <top style="thin">
        <color auto="1"/>
      </top>
      <bottom style="thin">
        <color auto="1"/>
      </bottom>
      <diagonal/>
    </border>
    <border>
      <left style="thin">
        <color theme="1"/>
      </left>
      <right style="hair">
        <color indexed="64"/>
      </right>
      <top style="thin">
        <color auto="1"/>
      </top>
      <bottom/>
      <diagonal/>
    </border>
    <border>
      <left/>
      <right style="hair">
        <color indexed="64"/>
      </right>
      <top style="thin">
        <color auto="1"/>
      </top>
      <bottom/>
      <diagonal/>
    </border>
    <border>
      <left style="thin">
        <color theme="1"/>
      </left>
      <right style="hair">
        <color indexed="64"/>
      </right>
      <top/>
      <bottom/>
      <diagonal/>
    </border>
    <border>
      <left style="hair">
        <color indexed="64"/>
      </left>
      <right/>
      <top/>
      <bottom/>
      <diagonal/>
    </border>
    <border>
      <left/>
      <right style="hair">
        <color indexed="64"/>
      </right>
      <top/>
      <bottom/>
      <diagonal/>
    </border>
    <border>
      <left style="thin">
        <color theme="1"/>
      </left>
      <right style="hair">
        <color indexed="64"/>
      </right>
      <top/>
      <bottom style="thin">
        <color indexed="64"/>
      </bottom>
      <diagonal/>
    </border>
    <border>
      <left style="hair">
        <color indexed="64"/>
      </left>
      <right style="thin">
        <color indexed="64"/>
      </right>
      <top style="thin">
        <color auto="1"/>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theme="1"/>
      </left>
      <right style="hair">
        <color indexed="64"/>
      </right>
      <top style="thin">
        <color auto="1"/>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top/>
      <bottom style="hair">
        <color indexed="64"/>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68">
    <xf numFmtId="0" fontId="0" fillId="0" borderId="0" xfId="0">
      <alignment vertical="center"/>
    </xf>
    <xf numFmtId="49" fontId="19" fillId="2" borderId="0" xfId="0" applyNumberFormat="1" applyFont="1" applyFill="1" applyAlignment="1" applyProtection="1">
      <alignment horizontal="left" vertical="center"/>
      <protection locked="0"/>
    </xf>
    <xf numFmtId="38" fontId="4" fillId="0" borderId="0" xfId="18" applyFont="1" applyProtection="1">
      <alignment vertical="center"/>
    </xf>
    <xf numFmtId="38" fontId="15" fillId="0" borderId="0" xfId="18" applyFont="1" applyAlignment="1" applyProtection="1">
      <alignment vertical="top"/>
    </xf>
    <xf numFmtId="49" fontId="19" fillId="2" borderId="40" xfId="2" applyNumberFormat="1" applyFont="1" applyFill="1" applyBorder="1" applyAlignment="1" applyProtection="1">
      <alignment horizontal="center" vertical="center"/>
      <protection locked="0"/>
    </xf>
    <xf numFmtId="49" fontId="19" fillId="2" borderId="41" xfId="2" applyNumberFormat="1" applyFont="1" applyFill="1" applyBorder="1" applyAlignment="1" applyProtection="1">
      <alignment horizontal="center" vertical="center"/>
      <protection locked="0"/>
    </xf>
    <xf numFmtId="49" fontId="19" fillId="2" borderId="42" xfId="2" applyNumberFormat="1" applyFont="1" applyFill="1" applyBorder="1" applyAlignment="1" applyProtection="1">
      <alignment horizontal="center" vertical="center"/>
      <protection locked="0"/>
    </xf>
    <xf numFmtId="49" fontId="19" fillId="2" borderId="26" xfId="2" applyNumberFormat="1" applyFont="1" applyFill="1" applyBorder="1" applyAlignment="1" applyProtection="1">
      <alignment horizontal="center" vertical="center"/>
      <protection locked="0"/>
    </xf>
    <xf numFmtId="49" fontId="19" fillId="2" borderId="15" xfId="0" applyNumberFormat="1" applyFont="1" applyFill="1" applyBorder="1" applyAlignment="1" applyProtection="1">
      <alignment horizontal="left" vertical="center" wrapText="1"/>
      <protection locked="0"/>
    </xf>
    <xf numFmtId="49" fontId="19" fillId="2" borderId="16" xfId="0" applyNumberFormat="1" applyFont="1" applyFill="1" applyBorder="1" applyAlignment="1" applyProtection="1">
      <alignment horizontal="left" vertical="center" wrapText="1"/>
      <protection locked="0"/>
    </xf>
    <xf numFmtId="49" fontId="19" fillId="2" borderId="18" xfId="0" applyNumberFormat="1" applyFont="1" applyFill="1" applyBorder="1" applyAlignment="1" applyProtection="1">
      <alignment horizontal="left" vertical="center" wrapText="1"/>
      <protection locked="0"/>
    </xf>
    <xf numFmtId="49" fontId="19" fillId="2" borderId="19" xfId="0" applyNumberFormat="1" applyFont="1" applyFill="1" applyBorder="1" applyAlignment="1" applyProtection="1">
      <alignment horizontal="left" vertical="center" wrapText="1"/>
      <protection locked="0"/>
    </xf>
    <xf numFmtId="49" fontId="19" fillId="2" borderId="0" xfId="0" applyNumberFormat="1" applyFont="1" applyFill="1" applyAlignment="1" applyProtection="1">
      <alignment horizontal="left" vertical="center" wrapText="1"/>
      <protection locked="0"/>
    </xf>
    <xf numFmtId="49" fontId="19" fillId="2" borderId="20" xfId="0" applyNumberFormat="1" applyFont="1" applyFill="1" applyBorder="1" applyAlignment="1" applyProtection="1">
      <alignment horizontal="left" vertical="center" wrapText="1"/>
      <protection locked="0"/>
    </xf>
    <xf numFmtId="49" fontId="19" fillId="2" borderId="17" xfId="0" applyNumberFormat="1" applyFont="1" applyFill="1" applyBorder="1" applyAlignment="1" applyProtection="1">
      <alignment horizontal="left" vertical="center" wrapText="1"/>
      <protection locked="0"/>
    </xf>
    <xf numFmtId="49" fontId="19" fillId="2" borderId="13" xfId="0" applyNumberFormat="1" applyFont="1" applyFill="1" applyBorder="1" applyAlignment="1" applyProtection="1">
      <alignment horizontal="left" vertical="center" wrapText="1"/>
      <protection locked="0"/>
    </xf>
    <xf numFmtId="49" fontId="19" fillId="2" borderId="14" xfId="0" applyNumberFormat="1" applyFont="1" applyFill="1" applyBorder="1" applyAlignment="1" applyProtection="1">
      <alignment horizontal="left" vertical="center" wrapText="1"/>
      <protection locked="0"/>
    </xf>
    <xf numFmtId="49" fontId="19" fillId="2" borderId="24" xfId="0" applyNumberFormat="1" applyFont="1" applyFill="1" applyBorder="1" applyAlignment="1" applyProtection="1">
      <alignment horizontal="left" vertical="center" wrapText="1"/>
      <protection locked="0"/>
    </xf>
    <xf numFmtId="49" fontId="19" fillId="2" borderId="9" xfId="0" applyNumberFormat="1" applyFont="1" applyFill="1" applyBorder="1" applyAlignment="1" applyProtection="1">
      <alignment horizontal="left" vertical="center" wrapText="1"/>
      <protection locked="0"/>
    </xf>
    <xf numFmtId="49" fontId="19" fillId="2" borderId="10" xfId="0" applyNumberFormat="1" applyFont="1" applyFill="1" applyBorder="1" applyAlignment="1" applyProtection="1">
      <alignment horizontal="left" vertical="center" wrapText="1"/>
      <protection locked="0"/>
    </xf>
    <xf numFmtId="49" fontId="19" fillId="2" borderId="8" xfId="0" applyNumberFormat="1" applyFont="1" applyFill="1" applyBorder="1" applyAlignment="1" applyProtection="1">
      <alignment horizontal="left" vertical="center" wrapText="1"/>
      <protection locked="0"/>
    </xf>
    <xf numFmtId="49" fontId="19" fillId="2" borderId="11" xfId="0" applyNumberFormat="1" applyFont="1" applyFill="1" applyBorder="1" applyAlignment="1" applyProtection="1">
      <alignment horizontal="left" vertical="center" wrapText="1"/>
      <protection locked="0"/>
    </xf>
    <xf numFmtId="49" fontId="19" fillId="2" borderId="0" xfId="0" applyNumberFormat="1" applyFont="1" applyFill="1" applyAlignment="1" applyProtection="1">
      <alignment horizontal="left" vertical="center"/>
      <protection locked="0"/>
    </xf>
    <xf numFmtId="49" fontId="19" fillId="2" borderId="21" xfId="2" applyNumberFormat="1" applyFont="1" applyFill="1" applyBorder="1" applyAlignment="1" applyProtection="1">
      <alignment horizontal="left" vertical="center"/>
      <protection locked="0"/>
    </xf>
    <xf numFmtId="49" fontId="19" fillId="2" borderId="3" xfId="2" applyNumberFormat="1" applyFont="1" applyFill="1" applyBorder="1" applyAlignment="1" applyProtection="1">
      <alignment horizontal="left" vertical="center"/>
      <protection locked="0"/>
    </xf>
    <xf numFmtId="49" fontId="19" fillId="2" borderId="4" xfId="2" applyNumberFormat="1" applyFont="1" applyFill="1" applyBorder="1" applyAlignment="1" applyProtection="1">
      <alignment horizontal="left" vertical="center"/>
      <protection locked="0"/>
    </xf>
    <xf numFmtId="49" fontId="19" fillId="2" borderId="24" xfId="2" applyNumberFormat="1" applyFont="1" applyFill="1" applyBorder="1" applyAlignment="1" applyProtection="1">
      <alignment horizontal="left" vertical="center"/>
      <protection locked="0"/>
    </xf>
    <xf numFmtId="49" fontId="19" fillId="2" borderId="9" xfId="2" applyNumberFormat="1" applyFont="1" applyFill="1" applyBorder="1" applyAlignment="1" applyProtection="1">
      <alignment horizontal="left" vertical="center"/>
      <protection locked="0"/>
    </xf>
    <xf numFmtId="49" fontId="19" fillId="2" borderId="11" xfId="2" applyNumberFormat="1" applyFont="1" applyFill="1" applyBorder="1" applyAlignment="1" applyProtection="1">
      <alignment horizontal="left" vertical="center"/>
      <protection locked="0"/>
    </xf>
    <xf numFmtId="49" fontId="19" fillId="2" borderId="12" xfId="2" applyNumberFormat="1" applyFont="1" applyFill="1" applyBorder="1" applyAlignment="1" applyProtection="1">
      <alignment horizontal="left" vertical="center"/>
      <protection locked="0"/>
    </xf>
    <xf numFmtId="49" fontId="19" fillId="2" borderId="6" xfId="2" applyNumberFormat="1" applyFont="1" applyFill="1" applyBorder="1" applyAlignment="1" applyProtection="1">
      <alignment horizontal="left" vertical="center"/>
      <protection locked="0"/>
    </xf>
    <xf numFmtId="49" fontId="19" fillId="2" borderId="7" xfId="2" applyNumberFormat="1" applyFont="1" applyFill="1" applyBorder="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184"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78"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right" vertical="center"/>
      <protection locked="0"/>
    </xf>
    <xf numFmtId="38" fontId="19" fillId="2" borderId="0" xfId="1" applyNumberFormat="1" applyFont="1" applyFill="1" applyAlignment="1" applyProtection="1">
      <alignment horizontal="right" vertical="center"/>
      <protection locked="0"/>
    </xf>
    <xf numFmtId="182" fontId="19" fillId="2" borderId="0" xfId="1" applyNumberFormat="1" applyFont="1" applyFill="1" applyAlignment="1" applyProtection="1">
      <alignment horizontal="right" vertical="center"/>
      <protection locked="0"/>
    </xf>
    <xf numFmtId="38" fontId="19" fillId="2" borderId="9" xfId="18" applyFont="1" applyFill="1" applyBorder="1" applyAlignment="1" applyProtection="1">
      <alignment horizontal="right" vertical="center"/>
      <protection locked="0"/>
    </xf>
    <xf numFmtId="38" fontId="19" fillId="2" borderId="11" xfId="18" applyFont="1" applyFill="1" applyBorder="1" applyAlignment="1" applyProtection="1">
      <alignment horizontal="right" vertical="center"/>
      <protection locked="0"/>
    </xf>
    <xf numFmtId="49" fontId="19" fillId="2" borderId="22" xfId="0" applyNumberFormat="1" applyFont="1" applyFill="1" applyBorder="1" applyAlignment="1" applyProtection="1">
      <alignment horizontal="right" vertical="center"/>
      <protection locked="0"/>
    </xf>
    <xf numFmtId="49" fontId="19" fillId="2" borderId="3" xfId="0" applyNumberFormat="1" applyFont="1" applyFill="1" applyBorder="1" applyAlignment="1" applyProtection="1">
      <alignment horizontal="right" vertical="center"/>
      <protection locked="0"/>
    </xf>
    <xf numFmtId="49" fontId="19" fillId="2" borderId="4" xfId="0" applyNumberFormat="1" applyFont="1" applyFill="1" applyBorder="1" applyAlignment="1" applyProtection="1">
      <alignment horizontal="right" vertical="center"/>
      <protection locked="0"/>
    </xf>
    <xf numFmtId="49" fontId="19" fillId="2" borderId="50" xfId="0" applyNumberFormat="1"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left" vertical="center" wrapText="1"/>
      <protection locked="0"/>
    </xf>
    <xf numFmtId="49" fontId="19" fillId="2" borderId="29" xfId="0" applyNumberFormat="1" applyFont="1" applyFill="1" applyBorder="1" applyAlignment="1" applyProtection="1">
      <alignment horizontal="left" vertical="center" wrapText="1"/>
      <protection locked="0"/>
    </xf>
    <xf numFmtId="49" fontId="19" fillId="2" borderId="28" xfId="0" applyNumberFormat="1" applyFont="1" applyFill="1" applyBorder="1" applyAlignment="1" applyProtection="1">
      <alignment horizontal="left" vertical="center" wrapText="1"/>
      <protection locked="0"/>
    </xf>
    <xf numFmtId="49" fontId="19" fillId="2" borderId="2" xfId="0" applyNumberFormat="1" applyFont="1" applyFill="1" applyBorder="1" applyAlignment="1" applyProtection="1">
      <alignment horizontal="left" vertical="center" wrapText="1"/>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0"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0"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0"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0" xfId="0" applyFont="1" applyBorder="1" applyAlignment="1" applyProtection="1">
      <alignment vertical="top"/>
    </xf>
    <xf numFmtId="0" fontId="23" fillId="0" borderId="0" xfId="2" applyFont="1" applyAlignment="1" applyProtection="1">
      <alignment vertical="center" wrapText="1"/>
    </xf>
    <xf numFmtId="0" fontId="4" fillId="0" borderId="20" xfId="2" applyFont="1" applyBorder="1" applyProtection="1">
      <alignment vertical="center"/>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7" fillId="0" borderId="0" xfId="0" applyFont="1" applyAlignment="1" applyProtection="1">
      <alignment vertical="top" wrapText="1"/>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0" fontId="17" fillId="0" borderId="0" xfId="0" applyFont="1" applyAlignment="1" applyProtection="1">
      <alignment vertical="top"/>
    </xf>
    <xf numFmtId="0" fontId="21" fillId="0" borderId="0" xfId="0" applyFont="1" applyAlignment="1" applyProtection="1">
      <alignment horizontal="right" vertical="top"/>
    </xf>
    <xf numFmtId="0" fontId="13" fillId="0" borderId="14" xfId="0" applyFont="1" applyBorder="1" applyAlignment="1" applyProtection="1">
      <alignment vertical="top"/>
    </xf>
    <xf numFmtId="38" fontId="4" fillId="0" borderId="13" xfId="0" applyNumberFormat="1" applyFont="1" applyBorder="1" applyAlignment="1" applyProtection="1">
      <alignment horizontal="center" vertical="center"/>
    </xf>
    <xf numFmtId="0" fontId="4" fillId="0" borderId="21" xfId="2" applyFont="1" applyBorder="1" applyProtection="1">
      <alignment vertical="center"/>
    </xf>
    <xf numFmtId="0" fontId="4" fillId="0" borderId="3" xfId="2" applyFont="1" applyBorder="1" applyProtection="1">
      <alignment vertical="center"/>
    </xf>
    <xf numFmtId="0" fontId="4" fillId="0" borderId="25" xfId="2" applyFont="1" applyBorder="1" applyProtection="1">
      <alignment vertical="center"/>
    </xf>
    <xf numFmtId="0" fontId="4" fillId="0" borderId="24" xfId="2" applyFont="1" applyBorder="1" applyProtection="1">
      <alignment vertical="center"/>
    </xf>
    <xf numFmtId="0" fontId="4" fillId="0" borderId="9" xfId="2" applyFont="1" applyBorder="1" applyProtection="1">
      <alignment vertical="center"/>
    </xf>
    <xf numFmtId="0" fontId="4" fillId="0" borderId="10" xfId="2" applyFont="1" applyBorder="1" applyProtection="1">
      <alignment vertical="center"/>
    </xf>
    <xf numFmtId="0" fontId="15" fillId="0" borderId="0" xfId="2" applyFont="1" applyAlignment="1" applyProtection="1">
      <alignment vertical="top"/>
    </xf>
    <xf numFmtId="177" fontId="4" fillId="0" borderId="0" xfId="0" applyNumberFormat="1" applyFont="1" applyProtection="1">
      <alignment vertical="center"/>
    </xf>
    <xf numFmtId="0" fontId="15" fillId="0" borderId="0" xfId="0" applyFont="1" applyAlignment="1" applyProtection="1">
      <alignment vertical="center" wrapText="1"/>
    </xf>
    <xf numFmtId="0" fontId="19" fillId="0" borderId="50" xfId="0" applyFont="1" applyBorder="1" applyProtection="1">
      <alignment vertical="center"/>
    </xf>
    <xf numFmtId="0" fontId="13" fillId="0" borderId="1" xfId="0" applyFont="1" applyBorder="1" applyAlignment="1" applyProtection="1">
      <alignment vertical="center" wrapText="1"/>
    </xf>
    <xf numFmtId="0" fontId="19" fillId="0" borderId="50" xfId="0" applyFont="1" applyBorder="1" applyAlignment="1" applyProtection="1">
      <alignment vertical="center" wrapText="1"/>
    </xf>
    <xf numFmtId="0" fontId="19" fillId="0" borderId="1" xfId="0" applyFont="1" applyBorder="1" applyAlignment="1" applyProtection="1">
      <alignment vertical="center" wrapText="1"/>
    </xf>
    <xf numFmtId="0" fontId="19" fillId="0" borderId="2" xfId="0" applyFont="1" applyBorder="1" applyAlignment="1" applyProtection="1">
      <alignment vertical="center" wrapText="1"/>
    </xf>
    <xf numFmtId="0" fontId="24" fillId="0" borderId="0" xfId="2" applyFont="1" applyAlignment="1" applyProtection="1">
      <alignment vertical="center" wrapText="1"/>
    </xf>
    <xf numFmtId="0" fontId="7" fillId="0" borderId="0" xfId="2" applyFont="1" applyProtection="1">
      <alignment vertical="center"/>
    </xf>
    <xf numFmtId="0" fontId="4" fillId="0" borderId="4" xfId="2" applyFont="1" applyBorder="1" applyProtection="1">
      <alignment vertical="center"/>
    </xf>
    <xf numFmtId="0" fontId="4" fillId="3" borderId="0" xfId="2" applyFont="1" applyFill="1" applyAlignment="1" applyProtection="1">
      <alignment horizontal="center"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3" borderId="0" xfId="2" applyFont="1" applyFill="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4" fillId="0" borderId="14" xfId="2" applyFont="1" applyBorder="1" applyProtection="1">
      <alignment vertical="center"/>
    </xf>
    <xf numFmtId="0" fontId="15" fillId="0" borderId="0" xfId="0" applyFont="1" applyAlignment="1" applyProtection="1">
      <alignment vertical="center" wrapText="1"/>
    </xf>
    <xf numFmtId="0" fontId="15" fillId="0" borderId="13" xfId="0" applyFont="1" applyBorder="1" applyAlignment="1" applyProtection="1">
      <alignment vertical="center" wrapText="1"/>
    </xf>
    <xf numFmtId="0" fontId="4" fillId="0" borderId="32" xfId="2" applyFont="1" applyBorder="1" applyProtection="1">
      <alignment vertical="center"/>
    </xf>
    <xf numFmtId="0" fontId="4" fillId="0" borderId="33" xfId="2" applyFont="1" applyBorder="1" applyAlignment="1" applyProtection="1">
      <alignment vertical="center" wrapText="1"/>
    </xf>
    <xf numFmtId="0" fontId="4" fillId="0" borderId="1" xfId="2" applyFont="1" applyBorder="1" applyAlignment="1" applyProtection="1">
      <alignment vertical="center" wrapText="1"/>
    </xf>
    <xf numFmtId="0" fontId="4" fillId="0" borderId="29" xfId="2" applyFont="1" applyBorder="1" applyAlignment="1" applyProtection="1">
      <alignment vertical="center" wrapText="1"/>
    </xf>
    <xf numFmtId="0" fontId="19" fillId="0" borderId="28" xfId="0" applyFont="1" applyBorder="1" applyAlignment="1" applyProtection="1">
      <alignment vertical="center" wrapText="1"/>
    </xf>
    <xf numFmtId="0" fontId="19" fillId="0" borderId="29" xfId="0" applyFont="1" applyBorder="1" applyAlignment="1" applyProtection="1">
      <alignment vertical="center" wrapText="1"/>
    </xf>
    <xf numFmtId="0" fontId="4" fillId="0" borderId="28" xfId="2" applyFont="1" applyBorder="1" applyAlignment="1" applyProtection="1">
      <alignment horizontal="center" vertical="center"/>
    </xf>
    <xf numFmtId="0" fontId="19" fillId="0" borderId="50" xfId="0" applyFont="1" applyBorder="1" applyProtection="1">
      <alignment vertical="center"/>
    </xf>
    <xf numFmtId="0" fontId="19" fillId="0" borderId="1" xfId="0" applyFont="1" applyBorder="1" applyProtection="1">
      <alignment vertical="center"/>
    </xf>
    <xf numFmtId="0" fontId="19" fillId="0" borderId="29" xfId="0" applyFont="1" applyBorder="1" applyProtection="1">
      <alignment vertical="center"/>
    </xf>
    <xf numFmtId="0" fontId="19" fillId="0" borderId="46" xfId="0" applyFont="1" applyBorder="1" applyAlignment="1" applyProtection="1">
      <alignment vertical="center" wrapText="1"/>
    </xf>
    <xf numFmtId="49" fontId="4" fillId="0" borderId="34" xfId="2" applyNumberFormat="1" applyFont="1" applyBorder="1" applyAlignment="1" applyProtection="1">
      <alignment horizontal="center" vertical="center" wrapText="1"/>
    </xf>
    <xf numFmtId="49" fontId="4" fillId="0" borderId="27" xfId="2" applyNumberFormat="1" applyFont="1" applyBorder="1" applyAlignment="1" applyProtection="1">
      <alignment vertical="center" wrapText="1"/>
    </xf>
    <xf numFmtId="49" fontId="4" fillId="0" borderId="35" xfId="2" applyNumberFormat="1" applyFont="1" applyBorder="1" applyAlignment="1" applyProtection="1">
      <alignment vertical="center" wrapText="1"/>
    </xf>
    <xf numFmtId="49" fontId="4" fillId="0" borderId="25" xfId="2" applyNumberFormat="1" applyFont="1" applyBorder="1" applyAlignment="1" applyProtection="1">
      <alignment horizontal="center" vertical="center" wrapText="1"/>
    </xf>
    <xf numFmtId="49" fontId="4" fillId="0" borderId="22" xfId="2" applyNumberFormat="1" applyFont="1" applyBorder="1" applyProtection="1">
      <alignment vertical="center"/>
    </xf>
    <xf numFmtId="49" fontId="4" fillId="0" borderId="3" xfId="2" applyNumberFormat="1" applyFont="1" applyBorder="1" applyProtection="1">
      <alignment vertical="center"/>
    </xf>
    <xf numFmtId="49" fontId="4" fillId="0" borderId="25" xfId="2" applyNumberFormat="1" applyFont="1" applyBorder="1" applyProtection="1">
      <alignment vertical="center"/>
    </xf>
    <xf numFmtId="49" fontId="18" fillId="5" borderId="15" xfId="0" applyNumberFormat="1" applyFont="1" applyFill="1" applyBorder="1" applyAlignment="1" applyProtection="1">
      <alignment vertical="top"/>
    </xf>
    <xf numFmtId="49" fontId="18" fillId="5" borderId="16" xfId="0" applyNumberFormat="1" applyFont="1" applyFill="1" applyBorder="1" applyAlignment="1" applyProtection="1">
      <alignment vertical="top"/>
    </xf>
    <xf numFmtId="49" fontId="18" fillId="5" borderId="35" xfId="0" applyNumberFormat="1" applyFont="1" applyFill="1" applyBorder="1" applyAlignment="1" applyProtection="1">
      <alignment vertical="top"/>
    </xf>
    <xf numFmtId="49" fontId="18" fillId="5" borderId="27" xfId="0" applyNumberFormat="1" applyFont="1" applyFill="1" applyBorder="1" applyAlignment="1" applyProtection="1">
      <alignment vertical="top"/>
    </xf>
    <xf numFmtId="49" fontId="18" fillId="5" borderId="18" xfId="0" applyNumberFormat="1" applyFont="1" applyFill="1" applyBorder="1" applyAlignment="1" applyProtection="1">
      <alignment vertical="top"/>
    </xf>
    <xf numFmtId="49" fontId="19" fillId="5" borderId="15" xfId="0" applyNumberFormat="1" applyFont="1" applyFill="1" applyBorder="1" applyProtection="1">
      <alignment vertical="center"/>
    </xf>
    <xf numFmtId="49" fontId="19" fillId="5" borderId="16" xfId="0" applyNumberFormat="1" applyFont="1" applyFill="1" applyBorder="1" applyProtection="1">
      <alignment vertical="center"/>
    </xf>
    <xf numFmtId="49" fontId="19" fillId="5" borderId="18" xfId="0" applyNumberFormat="1" applyFont="1" applyFill="1" applyBorder="1" applyProtection="1">
      <alignment vertical="center"/>
    </xf>
    <xf numFmtId="0" fontId="23" fillId="3" borderId="0" xfId="2" applyFont="1" applyFill="1" applyAlignment="1" applyProtection="1">
      <alignment horizontal="center" vertical="center"/>
    </xf>
    <xf numFmtId="0" fontId="23" fillId="3" borderId="0" xfId="2" applyFont="1" applyFill="1" applyProtection="1">
      <alignment vertical="center"/>
    </xf>
    <xf numFmtId="183" fontId="23" fillId="3" borderId="0" xfId="2" applyNumberFormat="1" applyFont="1" applyFill="1" applyProtection="1">
      <alignment vertical="center"/>
    </xf>
    <xf numFmtId="183" fontId="4" fillId="0" borderId="0" xfId="2" applyNumberFormat="1" applyFont="1" applyProtection="1">
      <alignment vertical="center"/>
    </xf>
    <xf numFmtId="49" fontId="4" fillId="0" borderId="36" xfId="2" applyNumberFormat="1" applyFont="1" applyBorder="1" applyAlignment="1" applyProtection="1">
      <alignment horizontal="center" vertical="center" wrapText="1"/>
    </xf>
    <xf numFmtId="49" fontId="4" fillId="0" borderId="37" xfId="2" applyNumberFormat="1" applyFont="1" applyBorder="1" applyAlignment="1" applyProtection="1">
      <alignment vertical="center" wrapText="1"/>
    </xf>
    <xf numFmtId="49" fontId="4" fillId="0" borderId="38" xfId="2" applyNumberFormat="1" applyFont="1" applyBorder="1" applyAlignment="1" applyProtection="1">
      <alignment vertical="center" wrapText="1"/>
    </xf>
    <xf numFmtId="49" fontId="4" fillId="0" borderId="23" xfId="2" applyNumberFormat="1" applyFont="1" applyBorder="1" applyAlignment="1" applyProtection="1">
      <alignment horizontal="center" vertical="center" wrapText="1"/>
    </xf>
    <xf numFmtId="49" fontId="4" fillId="0" borderId="5" xfId="2" applyNumberFormat="1" applyFont="1" applyBorder="1" applyProtection="1">
      <alignment vertical="center"/>
    </xf>
    <xf numFmtId="49" fontId="4" fillId="0" borderId="6" xfId="2" applyNumberFormat="1" applyFont="1" applyBorder="1" applyProtection="1">
      <alignment vertical="center"/>
    </xf>
    <xf numFmtId="49" fontId="4" fillId="0" borderId="23" xfId="2" applyNumberFormat="1" applyFont="1" applyBorder="1" applyProtection="1">
      <alignment vertical="center"/>
    </xf>
    <xf numFmtId="49" fontId="18" fillId="5" borderId="19" xfId="0" applyNumberFormat="1" applyFont="1" applyFill="1" applyBorder="1" applyAlignment="1" applyProtection="1">
      <alignment vertical="top"/>
    </xf>
    <xf numFmtId="49" fontId="18" fillId="5" borderId="0" xfId="0" applyNumberFormat="1" applyFont="1" applyFill="1" applyAlignment="1" applyProtection="1">
      <alignment vertical="top"/>
    </xf>
    <xf numFmtId="49" fontId="18" fillId="5" borderId="38" xfId="0" applyNumberFormat="1" applyFont="1" applyFill="1" applyBorder="1" applyAlignment="1" applyProtection="1">
      <alignment vertical="top"/>
    </xf>
    <xf numFmtId="49" fontId="18" fillId="5" borderId="37" xfId="0" applyNumberFormat="1" applyFont="1" applyFill="1" applyBorder="1" applyAlignment="1" applyProtection="1">
      <alignment vertical="top"/>
    </xf>
    <xf numFmtId="49" fontId="18" fillId="5" borderId="20" xfId="0" applyNumberFormat="1" applyFont="1" applyFill="1" applyBorder="1" applyAlignment="1" applyProtection="1">
      <alignment vertical="top"/>
    </xf>
    <xf numFmtId="49" fontId="19" fillId="5" borderId="19" xfId="0" applyNumberFormat="1" applyFont="1" applyFill="1" applyBorder="1" applyProtection="1">
      <alignment vertical="center"/>
    </xf>
    <xf numFmtId="49" fontId="19" fillId="5" borderId="0" xfId="0" applyNumberFormat="1" applyFont="1" applyFill="1" applyProtection="1">
      <alignment vertical="center"/>
    </xf>
    <xf numFmtId="49" fontId="19" fillId="5" borderId="20" xfId="0" applyNumberFormat="1" applyFont="1" applyFill="1" applyBorder="1" applyProtection="1">
      <alignment vertical="center"/>
    </xf>
    <xf numFmtId="183" fontId="23" fillId="4" borderId="0" xfId="2" applyNumberFormat="1" applyFont="1" applyFill="1" applyProtection="1">
      <alignment vertical="center"/>
    </xf>
    <xf numFmtId="0" fontId="23" fillId="0" borderId="0" xfId="2" applyFont="1" applyProtection="1">
      <alignment vertical="center"/>
    </xf>
    <xf numFmtId="49" fontId="18" fillId="5" borderId="44" xfId="0" applyNumberFormat="1" applyFont="1" applyFill="1" applyBorder="1" applyAlignment="1" applyProtection="1">
      <alignment vertical="top"/>
    </xf>
    <xf numFmtId="49" fontId="18" fillId="5" borderId="47" xfId="0" applyNumberFormat="1" applyFont="1" applyFill="1" applyBorder="1" applyAlignment="1" applyProtection="1">
      <alignment vertical="top"/>
    </xf>
    <xf numFmtId="49" fontId="18" fillId="5" borderId="48" xfId="0" applyNumberFormat="1" applyFont="1" applyFill="1" applyBorder="1" applyAlignment="1" applyProtection="1">
      <alignment vertical="top"/>
    </xf>
    <xf numFmtId="49" fontId="18" fillId="5" borderId="51" xfId="0" applyNumberFormat="1" applyFont="1" applyFill="1" applyBorder="1" applyAlignment="1" applyProtection="1">
      <alignment vertical="top"/>
    </xf>
    <xf numFmtId="49" fontId="18" fillId="5" borderId="45" xfId="0" applyNumberFormat="1" applyFont="1" applyFill="1" applyBorder="1" applyAlignment="1" applyProtection="1">
      <alignment vertical="top"/>
    </xf>
    <xf numFmtId="183" fontId="4" fillId="0" borderId="0" xfId="1" applyNumberFormat="1" applyFont="1" applyAlignment="1" applyProtection="1">
      <alignment horizontal="left" vertical="center"/>
    </xf>
    <xf numFmtId="49" fontId="4" fillId="0" borderId="8" xfId="2" applyNumberFormat="1" applyFont="1" applyBorder="1" applyAlignment="1" applyProtection="1">
      <alignment vertical="center" wrapText="1"/>
    </xf>
    <xf numFmtId="49" fontId="4" fillId="0" borderId="9" xfId="2" applyNumberFormat="1" applyFont="1" applyBorder="1" applyAlignment="1" applyProtection="1">
      <alignment vertical="center" wrapText="1"/>
    </xf>
    <xf numFmtId="49" fontId="4" fillId="0" borderId="10" xfId="2" applyNumberFormat="1" applyFont="1" applyBorder="1" applyAlignment="1" applyProtection="1">
      <alignment vertical="center" wrapText="1"/>
    </xf>
    <xf numFmtId="49" fontId="19" fillId="5" borderId="17" xfId="0" applyNumberFormat="1" applyFont="1" applyFill="1" applyBorder="1" applyProtection="1">
      <alignment vertical="center"/>
    </xf>
    <xf numFmtId="49" fontId="19" fillId="5" borderId="13" xfId="0" applyNumberFormat="1" applyFont="1" applyFill="1" applyBorder="1" applyProtection="1">
      <alignment vertical="center"/>
    </xf>
    <xf numFmtId="49" fontId="19" fillId="5" borderId="14" xfId="0" applyNumberFormat="1" applyFont="1" applyFill="1" applyBorder="1" applyProtection="1">
      <alignment vertical="center"/>
    </xf>
    <xf numFmtId="49" fontId="18" fillId="5" borderId="17" xfId="0" applyNumberFormat="1" applyFont="1" applyFill="1" applyBorder="1" applyAlignment="1" applyProtection="1">
      <alignment vertical="top"/>
    </xf>
    <xf numFmtId="49" fontId="18" fillId="5" borderId="13" xfId="0" applyNumberFormat="1" applyFont="1" applyFill="1" applyBorder="1" applyAlignment="1" applyProtection="1">
      <alignment vertical="top"/>
    </xf>
    <xf numFmtId="49" fontId="18" fillId="5" borderId="14" xfId="0" applyNumberFormat="1" applyFont="1" applyFill="1" applyBorder="1" applyAlignment="1" applyProtection="1">
      <alignment vertical="top"/>
    </xf>
    <xf numFmtId="0" fontId="4" fillId="0" borderId="49" xfId="2" applyFont="1" applyBorder="1" applyProtection="1">
      <alignment vertical="center"/>
    </xf>
    <xf numFmtId="49" fontId="18" fillId="5" borderId="21" xfId="0" applyNumberFormat="1" applyFont="1" applyFill="1" applyBorder="1" applyAlignment="1" applyProtection="1">
      <alignment vertical="top"/>
    </xf>
    <xf numFmtId="49" fontId="18" fillId="5" borderId="3" xfId="0" applyNumberFormat="1" applyFont="1" applyFill="1" applyBorder="1" applyAlignment="1" applyProtection="1">
      <alignment vertical="top"/>
    </xf>
    <xf numFmtId="49" fontId="18" fillId="5" borderId="25" xfId="0" applyNumberFormat="1" applyFont="1" applyFill="1" applyBorder="1" applyAlignment="1" applyProtection="1">
      <alignment vertical="top"/>
    </xf>
    <xf numFmtId="49" fontId="18" fillId="5" borderId="22" xfId="0" applyNumberFormat="1" applyFont="1" applyFill="1" applyBorder="1" applyAlignment="1" applyProtection="1">
      <alignment vertical="top"/>
    </xf>
    <xf numFmtId="49" fontId="18" fillId="5" borderId="4" xfId="0" applyNumberFormat="1" applyFont="1" applyFill="1" applyBorder="1" applyAlignment="1" applyProtection="1">
      <alignment vertical="top"/>
    </xf>
    <xf numFmtId="49" fontId="4" fillId="0" borderId="39" xfId="2" applyNumberFormat="1" applyFont="1" applyBorder="1" applyAlignment="1" applyProtection="1">
      <alignment horizontal="center" vertical="center" wrapText="1"/>
    </xf>
    <xf numFmtId="49" fontId="4" fillId="0" borderId="31" xfId="2" applyNumberFormat="1" applyFont="1" applyBorder="1" applyAlignment="1" applyProtection="1">
      <alignment vertical="center" wrapText="1"/>
    </xf>
    <xf numFmtId="49" fontId="4" fillId="0" borderId="30" xfId="2" applyNumberFormat="1" applyFont="1" applyBorder="1" applyAlignment="1" applyProtection="1">
      <alignment vertical="center" wrapText="1"/>
    </xf>
    <xf numFmtId="49" fontId="4" fillId="0" borderId="5" xfId="2" applyNumberFormat="1" applyFont="1" applyBorder="1" applyAlignment="1" applyProtection="1">
      <alignment vertical="center" wrapText="1"/>
    </xf>
    <xf numFmtId="49" fontId="4" fillId="0" borderId="6" xfId="2" applyNumberFormat="1" applyFont="1" applyBorder="1" applyAlignment="1" applyProtection="1">
      <alignment vertical="center" wrapText="1"/>
    </xf>
    <xf numFmtId="49" fontId="4" fillId="0" borderId="23" xfId="2" applyNumberFormat="1" applyFont="1" applyBorder="1" applyAlignment="1" applyProtection="1">
      <alignment vertical="center" wrapText="1"/>
    </xf>
    <xf numFmtId="49" fontId="4" fillId="0" borderId="34" xfId="2" applyNumberFormat="1" applyFont="1" applyBorder="1" applyAlignment="1" applyProtection="1">
      <alignment horizontal="center" vertical="center" wrapText="1"/>
    </xf>
    <xf numFmtId="49" fontId="4" fillId="0" borderId="28" xfId="2" applyNumberFormat="1" applyFont="1" applyBorder="1" applyProtection="1">
      <alignment vertical="center"/>
    </xf>
    <xf numFmtId="49" fontId="4" fillId="0" borderId="1" xfId="2" applyNumberFormat="1" applyFont="1" applyBorder="1" applyProtection="1">
      <alignment vertical="center"/>
    </xf>
    <xf numFmtId="49" fontId="4" fillId="0" borderId="29" xfId="2" applyNumberFormat="1" applyFont="1" applyBorder="1" applyProtection="1">
      <alignment vertical="center"/>
    </xf>
    <xf numFmtId="49" fontId="18" fillId="5" borderId="50" xfId="0" applyNumberFormat="1" applyFont="1" applyFill="1" applyBorder="1" applyAlignment="1" applyProtection="1">
      <alignment vertical="top"/>
    </xf>
    <xf numFmtId="49" fontId="18" fillId="5" borderId="1" xfId="0" applyNumberFormat="1" applyFont="1" applyFill="1" applyBorder="1" applyAlignment="1" applyProtection="1">
      <alignment vertical="top"/>
    </xf>
    <xf numFmtId="49" fontId="18" fillId="5" borderId="29" xfId="0" applyNumberFormat="1" applyFont="1" applyFill="1" applyBorder="1" applyAlignment="1" applyProtection="1">
      <alignment vertical="top"/>
    </xf>
    <xf numFmtId="49" fontId="18" fillId="5" borderId="28" xfId="0" applyNumberFormat="1" applyFont="1" applyFill="1" applyBorder="1" applyAlignment="1" applyProtection="1">
      <alignment vertical="top"/>
    </xf>
    <xf numFmtId="49" fontId="18" fillId="5" borderId="2" xfId="0" applyNumberFormat="1" applyFont="1" applyFill="1" applyBorder="1" applyAlignment="1" applyProtection="1">
      <alignment vertical="top"/>
    </xf>
    <xf numFmtId="49" fontId="4" fillId="0" borderId="10" xfId="2" applyNumberFormat="1" applyFont="1" applyBorder="1" applyAlignment="1" applyProtection="1">
      <alignment horizontal="center" vertical="center" wrapText="1"/>
    </xf>
    <xf numFmtId="183" fontId="4" fillId="3" borderId="0" xfId="1" applyNumberFormat="1" applyFont="1" applyFill="1" applyAlignment="1" applyProtection="1">
      <alignment horizontal="center" vertical="center"/>
    </xf>
    <xf numFmtId="49" fontId="4" fillId="0" borderId="27" xfId="2" applyNumberFormat="1" applyFont="1" applyBorder="1" applyAlignment="1" applyProtection="1">
      <alignment vertical="center" shrinkToFit="1"/>
    </xf>
    <xf numFmtId="49" fontId="4" fillId="0" borderId="35" xfId="2" applyNumberFormat="1" applyFont="1" applyBorder="1" applyAlignment="1" applyProtection="1">
      <alignment vertical="center" shrinkToFit="1"/>
    </xf>
    <xf numFmtId="49" fontId="4" fillId="0" borderId="43" xfId="2" applyNumberFormat="1" applyFont="1" applyBorder="1" applyAlignment="1" applyProtection="1">
      <alignment horizontal="center" vertical="center" wrapText="1"/>
    </xf>
    <xf numFmtId="49" fontId="4" fillId="0" borderId="28" xfId="2" applyNumberFormat="1" applyFont="1" applyBorder="1" applyAlignment="1" applyProtection="1">
      <alignment vertical="center" wrapText="1"/>
    </xf>
    <xf numFmtId="49" fontId="4" fillId="0" borderId="29" xfId="2" applyNumberFormat="1" applyFont="1" applyBorder="1" applyAlignment="1" applyProtection="1">
      <alignment vertical="center" wrapText="1"/>
    </xf>
    <xf numFmtId="49" fontId="4" fillId="0" borderId="29" xfId="2" applyNumberFormat="1" applyFont="1" applyBorder="1" applyAlignment="1" applyProtection="1">
      <alignment horizontal="center" vertical="center" wrapText="1"/>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38" fontId="19" fillId="2" borderId="8" xfId="18" applyNumberFormat="1" applyFont="1" applyFill="1" applyBorder="1" applyAlignment="1" applyProtection="1">
      <alignment horizontal="right" vertical="center"/>
      <protection locked="0"/>
    </xf>
    <xf numFmtId="0" fontId="4" fillId="0" borderId="0" xfId="1" applyNumberFormat="1" applyFont="1" applyAlignment="1" applyProtection="1">
      <alignment vertical="center"/>
    </xf>
    <xf numFmtId="0" fontId="4" fillId="0" borderId="20" xfId="2" applyNumberFormat="1" applyFont="1" applyBorder="1" applyAlignment="1" applyProtection="1">
      <alignment vertical="center"/>
    </xf>
  </cellXfs>
  <cellStyles count="19">
    <cellStyle name="ハイパーリンク 2" xfId="15" xr:uid="{00000000-0005-0000-0000-000001000000}"/>
    <cellStyle name="桁区切り" xfId="18" builtinId="6"/>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37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F392"/>
  <sheetViews>
    <sheetView showGridLines="0" tabSelected="1" topLeftCell="B1" zoomScaleNormal="100" zoomScalePageLayoutView="60" workbookViewId="0">
      <selection activeCell="B1" sqref="B1"/>
    </sheetView>
  </sheetViews>
  <sheetFormatPr defaultRowHeight="13.5" x14ac:dyDescent="0.15"/>
  <cols>
    <col min="1" max="1" width="9" style="199" hidden="1" customWidth="1"/>
    <col min="2" max="3" width="1.625" style="55" customWidth="1"/>
    <col min="4" max="7" width="5.625" style="55" customWidth="1"/>
    <col min="8" max="8" width="6.625" style="55" customWidth="1"/>
    <col min="9" max="9" width="1.625" style="55" customWidth="1"/>
    <col min="10" max="10" width="7.625" style="55" customWidth="1"/>
    <col min="11" max="14" width="5.625" style="55" customWidth="1"/>
    <col min="15" max="15" width="7.625" style="55" customWidth="1"/>
    <col min="16" max="16" width="8.625" style="55" customWidth="1"/>
    <col min="17" max="19" width="6.625" style="55" customWidth="1"/>
    <col min="20" max="20" width="19.625" style="55" customWidth="1"/>
    <col min="21" max="22" width="7.625" style="55" customWidth="1"/>
    <col min="23" max="25" width="6.625" style="55" customWidth="1"/>
    <col min="26" max="26" width="2.625" style="55" customWidth="1"/>
    <col min="27" max="27" width="3.625" style="55" customWidth="1"/>
    <col min="28" max="32" width="9" style="55" hidden="1" customWidth="1"/>
    <col min="33" max="16384" width="9" style="55"/>
  </cols>
  <sheetData>
    <row r="1" spans="1:27" ht="30" customHeight="1" x14ac:dyDescent="0.15">
      <c r="A1" s="263" t="s">
        <v>573</v>
      </c>
      <c r="B1" s="53"/>
      <c r="C1" s="54" t="s">
        <v>577</v>
      </c>
      <c r="D1" s="54"/>
      <c r="U1" s="56"/>
      <c r="V1" s="56"/>
      <c r="W1" s="262" t="s">
        <v>574</v>
      </c>
      <c r="X1" s="57"/>
      <c r="Y1" s="57"/>
      <c r="Z1" s="57"/>
      <c r="AA1" s="58"/>
    </row>
    <row r="2" spans="1:27" ht="15" hidden="1" customHeight="1" x14ac:dyDescent="0.15">
      <c r="A2" s="263" t="s">
        <v>3</v>
      </c>
      <c r="B2" s="53"/>
      <c r="C2" s="59"/>
      <c r="D2" s="59"/>
      <c r="E2" s="59"/>
      <c r="F2" s="59"/>
      <c r="G2" s="59"/>
      <c r="H2" s="59"/>
      <c r="AA2" s="58"/>
    </row>
    <row r="3" spans="1:27" ht="30" customHeight="1" x14ac:dyDescent="0.15">
      <c r="A3" s="264" t="s">
        <v>575</v>
      </c>
      <c r="B3" s="60"/>
      <c r="C3" s="55" t="s">
        <v>537</v>
      </c>
      <c r="AA3" s="58"/>
    </row>
    <row r="4" spans="1:27" ht="5.25" customHeight="1" x14ac:dyDescent="0.15">
      <c r="A4" s="60"/>
      <c r="B4" s="60"/>
      <c r="C4" s="61"/>
      <c r="D4" s="62"/>
      <c r="E4" s="62"/>
      <c r="F4" s="62"/>
      <c r="G4" s="62"/>
      <c r="H4" s="62"/>
      <c r="I4" s="62"/>
      <c r="J4" s="62"/>
      <c r="K4" s="62"/>
      <c r="L4" s="62"/>
      <c r="M4" s="62"/>
      <c r="N4" s="62"/>
      <c r="O4" s="62"/>
      <c r="P4" s="62"/>
      <c r="Q4" s="62"/>
      <c r="R4" s="62"/>
      <c r="S4" s="62"/>
      <c r="T4" s="62"/>
      <c r="U4" s="62"/>
      <c r="V4" s="62"/>
      <c r="W4" s="62"/>
      <c r="X4" s="62"/>
      <c r="Y4" s="62"/>
      <c r="Z4" s="63"/>
    </row>
    <row r="5" spans="1:27" ht="15" customHeight="1" x14ac:dyDescent="0.15">
      <c r="A5" s="60"/>
      <c r="B5" s="64"/>
      <c r="C5" s="65" t="s">
        <v>58</v>
      </c>
      <c r="D5" s="66"/>
      <c r="E5" s="66"/>
      <c r="F5" s="66"/>
      <c r="G5" s="66"/>
      <c r="H5" s="66"/>
      <c r="I5" s="66"/>
      <c r="J5" s="66"/>
      <c r="K5" s="66"/>
      <c r="L5" s="66"/>
      <c r="M5" s="66"/>
      <c r="N5" s="66"/>
      <c r="O5" s="66"/>
      <c r="P5" s="66"/>
      <c r="Q5" s="66"/>
      <c r="R5" s="66"/>
      <c r="S5" s="66"/>
      <c r="T5" s="66"/>
      <c r="U5" s="66"/>
      <c r="V5" s="66"/>
      <c r="W5" s="66"/>
      <c r="X5" s="66"/>
      <c r="Y5" s="66"/>
      <c r="Z5" s="67"/>
    </row>
    <row r="6" spans="1:27" ht="15" customHeight="1" x14ac:dyDescent="0.15">
      <c r="A6" s="60"/>
      <c r="B6" s="60"/>
      <c r="C6" s="65" t="s">
        <v>1</v>
      </c>
      <c r="D6" s="66"/>
      <c r="E6" s="66"/>
      <c r="F6" s="66"/>
      <c r="G6" s="66"/>
      <c r="H6" s="66"/>
      <c r="I6" s="66"/>
      <c r="J6" s="66"/>
      <c r="K6" s="66"/>
      <c r="L6" s="66"/>
      <c r="M6" s="66"/>
      <c r="N6" s="66"/>
      <c r="O6" s="66"/>
      <c r="P6" s="66"/>
      <c r="Q6" s="66"/>
      <c r="R6" s="66"/>
      <c r="S6" s="66"/>
      <c r="T6" s="66"/>
      <c r="U6" s="66"/>
      <c r="V6" s="66"/>
      <c r="W6" s="66"/>
      <c r="X6" s="66"/>
      <c r="Y6" s="66"/>
      <c r="Z6" s="67"/>
    </row>
    <row r="7" spans="1:27" ht="15" customHeight="1" x14ac:dyDescent="0.15">
      <c r="A7" s="60"/>
      <c r="B7" s="60"/>
      <c r="C7" s="65" t="s">
        <v>2</v>
      </c>
      <c r="D7" s="66"/>
      <c r="E7" s="66"/>
      <c r="F7" s="66"/>
      <c r="G7" s="66"/>
      <c r="H7" s="66"/>
      <c r="I7" s="66"/>
      <c r="J7" s="66"/>
      <c r="K7" s="66"/>
      <c r="L7" s="66"/>
      <c r="M7" s="66"/>
      <c r="N7" s="66"/>
      <c r="O7" s="66"/>
      <c r="P7" s="66"/>
      <c r="Q7" s="66"/>
      <c r="R7" s="66"/>
      <c r="S7" s="66"/>
      <c r="T7" s="66"/>
      <c r="U7" s="66"/>
      <c r="V7" s="66"/>
      <c r="W7" s="66"/>
      <c r="X7" s="66"/>
      <c r="Y7" s="66"/>
      <c r="Z7" s="67"/>
    </row>
    <row r="8" spans="1:27" ht="15" hidden="1" customHeight="1" x14ac:dyDescent="0.15">
      <c r="A8" s="60"/>
      <c r="B8" s="60"/>
      <c r="C8" s="65"/>
      <c r="D8" s="66"/>
      <c r="E8" s="66"/>
      <c r="F8" s="66"/>
      <c r="G8" s="66"/>
      <c r="H8" s="66"/>
      <c r="I8" s="66"/>
      <c r="J8" s="66"/>
      <c r="K8" s="66"/>
      <c r="L8" s="66"/>
      <c r="M8" s="66"/>
      <c r="N8" s="66"/>
      <c r="O8" s="66"/>
      <c r="P8" s="66"/>
      <c r="Q8" s="66"/>
      <c r="R8" s="66"/>
      <c r="S8" s="66"/>
      <c r="T8" s="66"/>
      <c r="U8" s="66"/>
      <c r="V8" s="66"/>
      <c r="W8" s="66"/>
      <c r="X8" s="66"/>
      <c r="Y8" s="66"/>
      <c r="Z8" s="67"/>
    </row>
    <row r="9" spans="1:27" ht="5.25" customHeight="1" x14ac:dyDescent="0.15">
      <c r="A9" s="60"/>
      <c r="B9" s="60"/>
      <c r="C9" s="68"/>
      <c r="D9" s="69"/>
      <c r="E9" s="69"/>
      <c r="F9" s="69"/>
      <c r="G9" s="69"/>
      <c r="H9" s="69"/>
      <c r="I9" s="69"/>
      <c r="J9" s="69"/>
      <c r="K9" s="69"/>
      <c r="L9" s="69"/>
      <c r="M9" s="69"/>
      <c r="N9" s="69"/>
      <c r="O9" s="69"/>
      <c r="P9" s="69"/>
      <c r="Q9" s="69"/>
      <c r="R9" s="69"/>
      <c r="S9" s="69"/>
      <c r="T9" s="69"/>
      <c r="U9" s="69"/>
      <c r="V9" s="69"/>
      <c r="W9" s="69"/>
      <c r="X9" s="69"/>
      <c r="Y9" s="69"/>
      <c r="Z9" s="70"/>
    </row>
    <row r="10" spans="1:27" ht="30" customHeight="1" x14ac:dyDescent="0.15">
      <c r="A10" s="60"/>
      <c r="B10" s="60"/>
    </row>
    <row r="11" spans="1:27" ht="15.75" hidden="1" customHeight="1" x14ac:dyDescent="0.15">
      <c r="A11" s="71"/>
      <c r="B11" s="60"/>
    </row>
    <row r="12" spans="1:27" ht="15.75" hidden="1" customHeight="1" x14ac:dyDescent="0.15">
      <c r="A12" s="71"/>
      <c r="B12" s="60"/>
    </row>
    <row r="13" spans="1:27" ht="20.100000000000001" customHeight="1" x14ac:dyDescent="0.15">
      <c r="A13" s="60"/>
      <c r="B13" s="60"/>
      <c r="C13" s="72" t="s">
        <v>8</v>
      </c>
      <c r="D13" s="73"/>
      <c r="E13" s="73"/>
      <c r="F13" s="73"/>
      <c r="G13" s="73"/>
      <c r="H13" s="74"/>
    </row>
    <row r="14" spans="1:27" ht="15" customHeight="1" x14ac:dyDescent="0.15">
      <c r="A14" s="60"/>
      <c r="B14" s="60"/>
      <c r="C14" s="75"/>
      <c r="D14" s="76"/>
      <c r="E14" s="76"/>
      <c r="F14" s="76"/>
      <c r="G14" s="76"/>
      <c r="H14" s="76"/>
      <c r="I14" s="77"/>
      <c r="J14" s="77"/>
      <c r="K14" s="77"/>
      <c r="L14" s="77"/>
      <c r="M14" s="77"/>
      <c r="N14" s="77"/>
      <c r="O14" s="77"/>
      <c r="P14" s="77"/>
      <c r="Q14" s="77"/>
      <c r="R14" s="77"/>
      <c r="S14" s="77"/>
      <c r="T14" s="77"/>
      <c r="U14" s="77"/>
      <c r="V14" s="77"/>
      <c r="W14" s="77"/>
      <c r="X14" s="77"/>
      <c r="Y14" s="77"/>
      <c r="Z14" s="78"/>
    </row>
    <row r="15" spans="1:27" ht="15.75" hidden="1" customHeight="1" x14ac:dyDescent="0.15">
      <c r="A15" s="60"/>
      <c r="B15" s="60"/>
      <c r="C15" s="79"/>
      <c r="D15" s="80"/>
      <c r="E15" s="81"/>
      <c r="F15" s="81"/>
      <c r="G15" s="81"/>
      <c r="H15" s="81"/>
      <c r="I15" s="82"/>
      <c r="J15" s="83"/>
      <c r="K15" s="83"/>
      <c r="L15" s="83"/>
      <c r="M15" s="83"/>
      <c r="N15" s="83"/>
      <c r="O15" s="83"/>
      <c r="P15" s="83"/>
      <c r="Q15" s="83"/>
      <c r="R15" s="83"/>
      <c r="S15" s="83"/>
      <c r="T15" s="83"/>
      <c r="U15" s="83"/>
      <c r="V15" s="83"/>
      <c r="W15" s="83"/>
      <c r="X15" s="83"/>
      <c r="Y15" s="83"/>
      <c r="Z15" s="84"/>
    </row>
    <row r="16" spans="1:27" ht="15.75" hidden="1" customHeight="1" x14ac:dyDescent="0.15">
      <c r="A16" s="60"/>
      <c r="B16" s="60"/>
      <c r="C16" s="79"/>
      <c r="D16" s="80"/>
      <c r="E16" s="85"/>
      <c r="F16" s="85"/>
      <c r="G16" s="85"/>
      <c r="H16" s="85"/>
      <c r="I16" s="82"/>
      <c r="J16" s="86"/>
      <c r="K16" s="86"/>
      <c r="L16" s="86"/>
      <c r="M16" s="86"/>
      <c r="N16" s="86"/>
      <c r="O16" s="86"/>
      <c r="P16" s="86"/>
      <c r="Q16" s="86"/>
      <c r="R16" s="86"/>
      <c r="S16" s="86"/>
      <c r="T16" s="86"/>
      <c r="U16" s="86"/>
      <c r="V16" s="86"/>
      <c r="W16" s="86"/>
      <c r="X16" s="86"/>
      <c r="Y16" s="86"/>
      <c r="Z16" s="84"/>
    </row>
    <row r="17" spans="1:26" ht="15.75" hidden="1" customHeight="1" x14ac:dyDescent="0.15">
      <c r="A17" s="60"/>
      <c r="B17" s="60"/>
      <c r="C17" s="79"/>
      <c r="D17" s="80"/>
      <c r="E17" s="85"/>
      <c r="F17" s="85"/>
      <c r="G17" s="85"/>
      <c r="H17" s="85"/>
      <c r="I17" s="82"/>
      <c r="J17" s="86"/>
      <c r="K17" s="86"/>
      <c r="L17" s="86"/>
      <c r="M17" s="86"/>
      <c r="N17" s="86"/>
      <c r="O17" s="86"/>
      <c r="P17" s="86"/>
      <c r="Q17" s="86"/>
      <c r="R17" s="86"/>
      <c r="S17" s="86"/>
      <c r="T17" s="86"/>
      <c r="U17" s="86"/>
      <c r="V17" s="86"/>
      <c r="W17" s="86"/>
      <c r="X17" s="86"/>
      <c r="Y17" s="86"/>
      <c r="Z17" s="84"/>
    </row>
    <row r="18" spans="1:26" ht="15.75" hidden="1" customHeight="1" x14ac:dyDescent="0.15">
      <c r="A18" s="60"/>
      <c r="B18" s="60"/>
      <c r="C18" s="79"/>
      <c r="D18" s="80"/>
      <c r="E18" s="85"/>
      <c r="F18" s="85"/>
      <c r="G18" s="85"/>
      <c r="H18" s="85"/>
      <c r="I18" s="82"/>
      <c r="J18" s="86"/>
      <c r="K18" s="86"/>
      <c r="L18" s="86"/>
      <c r="M18" s="86"/>
      <c r="N18" s="86"/>
      <c r="O18" s="86"/>
      <c r="P18" s="86"/>
      <c r="Q18" s="86"/>
      <c r="R18" s="86"/>
      <c r="S18" s="86"/>
      <c r="T18" s="86"/>
      <c r="U18" s="86"/>
      <c r="V18" s="86"/>
      <c r="W18" s="86"/>
      <c r="X18" s="86"/>
      <c r="Y18" s="86"/>
      <c r="Z18" s="84"/>
    </row>
    <row r="19" spans="1:26" ht="15.75" hidden="1" customHeight="1" x14ac:dyDescent="0.15">
      <c r="A19" s="60"/>
      <c r="B19" s="60"/>
      <c r="C19" s="79"/>
      <c r="D19" s="80"/>
      <c r="E19" s="85"/>
      <c r="F19" s="85"/>
      <c r="G19" s="85"/>
      <c r="H19" s="85"/>
      <c r="I19" s="82"/>
      <c r="J19" s="86"/>
      <c r="K19" s="86"/>
      <c r="L19" s="86"/>
      <c r="M19" s="86"/>
      <c r="N19" s="86"/>
      <c r="O19" s="86"/>
      <c r="P19" s="86"/>
      <c r="Q19" s="86"/>
      <c r="R19" s="86"/>
      <c r="S19" s="86"/>
      <c r="T19" s="86"/>
      <c r="U19" s="86"/>
      <c r="V19" s="86"/>
      <c r="W19" s="86"/>
      <c r="X19" s="86"/>
      <c r="Y19" s="86"/>
      <c r="Z19" s="84"/>
    </row>
    <row r="20" spans="1:26" ht="20.100000000000001" customHeight="1" x14ac:dyDescent="0.15">
      <c r="A20" s="60">
        <f>IFERROR(IF(TRIM($I20)="",1001,0),3)</f>
        <v>1001</v>
      </c>
      <c r="B20" s="60"/>
      <c r="C20" s="79"/>
      <c r="D20" s="80">
        <v>1</v>
      </c>
      <c r="E20" s="55" t="s">
        <v>9</v>
      </c>
      <c r="I20" s="34"/>
      <c r="J20" s="35"/>
      <c r="K20" s="35"/>
      <c r="L20" s="35"/>
      <c r="M20" s="35"/>
      <c r="N20" s="85"/>
      <c r="O20" s="85"/>
      <c r="P20" s="85"/>
      <c r="Q20" s="85"/>
      <c r="R20" s="85"/>
      <c r="S20" s="85"/>
      <c r="T20" s="85"/>
      <c r="U20" s="85"/>
      <c r="V20" s="85"/>
      <c r="W20" s="85"/>
      <c r="X20" s="85"/>
      <c r="Y20" s="85"/>
      <c r="Z20" s="84"/>
    </row>
    <row r="21" spans="1:26" ht="20.100000000000001" customHeight="1" x14ac:dyDescent="0.15">
      <c r="A21" s="60"/>
      <c r="B21" s="60"/>
      <c r="C21" s="79"/>
      <c r="D21" s="80"/>
      <c r="E21" s="85"/>
      <c r="F21" s="85"/>
      <c r="G21" s="85"/>
      <c r="H21" s="85"/>
      <c r="I21" s="82"/>
      <c r="J21" s="87" t="s">
        <v>56</v>
      </c>
      <c r="K21" s="86"/>
      <c r="L21" s="86"/>
      <c r="M21" s="86"/>
      <c r="N21" s="86"/>
      <c r="O21" s="86"/>
      <c r="P21" s="86"/>
      <c r="Q21" s="86"/>
      <c r="R21" s="86"/>
      <c r="S21" s="86"/>
      <c r="T21" s="86"/>
      <c r="U21" s="86"/>
      <c r="V21" s="86"/>
      <c r="W21" s="86"/>
      <c r="X21" s="86"/>
      <c r="Y21" s="86"/>
      <c r="Z21" s="84"/>
    </row>
    <row r="22" spans="1:26" ht="20.100000000000001" customHeight="1" x14ac:dyDescent="0.15">
      <c r="A22" s="60">
        <f>IFERROR(IF(AND(TRIM($I22)&lt;&gt;"", OR(ISERROR(FIND("@"&amp;LEFT($I22,3)&amp;"@", 都道府県3))=FALSE, ISERROR(FIND("@"&amp;LEFT($I22,4)&amp;"@",都道府県4))=FALSE))=FALSE,1001,0),3)</f>
        <v>1001</v>
      </c>
      <c r="B22" s="60"/>
      <c r="C22" s="79"/>
      <c r="D22" s="80">
        <v>2</v>
      </c>
      <c r="E22" s="55" t="s">
        <v>10</v>
      </c>
      <c r="I22" s="36"/>
      <c r="J22" s="36"/>
      <c r="K22" s="36"/>
      <c r="L22" s="36"/>
      <c r="M22" s="36"/>
      <c r="N22" s="36"/>
      <c r="O22" s="36"/>
      <c r="P22" s="36"/>
      <c r="Q22" s="37"/>
      <c r="R22" s="36"/>
      <c r="S22" s="36"/>
      <c r="T22" s="36"/>
      <c r="U22" s="36"/>
      <c r="V22" s="36"/>
      <c r="W22" s="36"/>
      <c r="X22" s="36"/>
      <c r="Y22" s="36"/>
      <c r="Z22" s="84"/>
    </row>
    <row r="23" spans="1:26" ht="20.100000000000001" customHeight="1" x14ac:dyDescent="0.15">
      <c r="A23" s="60"/>
      <c r="B23" s="60"/>
      <c r="C23" s="79"/>
      <c r="D23" s="80"/>
      <c r="E23" s="85"/>
      <c r="F23" s="85"/>
      <c r="G23" s="85"/>
      <c r="H23" s="85"/>
      <c r="I23" s="82"/>
      <c r="J23" s="87" t="s">
        <v>11</v>
      </c>
      <c r="K23" s="86"/>
      <c r="L23" s="86"/>
      <c r="M23" s="86"/>
      <c r="N23" s="86"/>
      <c r="O23" s="86"/>
      <c r="P23" s="86"/>
      <c r="Q23" s="86"/>
      <c r="R23" s="86"/>
      <c r="S23" s="86"/>
      <c r="T23" s="86"/>
      <c r="U23" s="86"/>
      <c r="V23" s="86"/>
      <c r="W23" s="86"/>
      <c r="X23" s="86"/>
      <c r="Y23" s="86"/>
      <c r="Z23" s="84"/>
    </row>
    <row r="24" spans="1:26" ht="20.100000000000001" customHeight="1" x14ac:dyDescent="0.15">
      <c r="A24" s="60">
        <f>IFERROR(IF(TRIM($I24)="",1001,0),3)</f>
        <v>1001</v>
      </c>
      <c r="B24" s="60"/>
      <c r="C24" s="79"/>
      <c r="D24" s="80">
        <v>3</v>
      </c>
      <c r="E24" s="55" t="s">
        <v>12</v>
      </c>
      <c r="I24" s="22"/>
      <c r="J24" s="22"/>
      <c r="K24" s="22"/>
      <c r="L24" s="22"/>
      <c r="M24" s="22"/>
      <c r="N24" s="22"/>
      <c r="O24" s="22"/>
      <c r="P24" s="22"/>
      <c r="Q24" s="33"/>
      <c r="R24" s="22"/>
      <c r="S24" s="22"/>
      <c r="T24" s="22"/>
      <c r="U24" s="22"/>
      <c r="V24" s="22"/>
      <c r="W24" s="22"/>
      <c r="X24" s="22"/>
      <c r="Y24" s="22"/>
      <c r="Z24" s="84"/>
    </row>
    <row r="25" spans="1:26" ht="20.100000000000001" customHeight="1" x14ac:dyDescent="0.15">
      <c r="A25" s="60"/>
      <c r="B25" s="60"/>
      <c r="C25" s="88"/>
      <c r="D25" s="85"/>
      <c r="E25" s="85"/>
      <c r="F25" s="85"/>
      <c r="G25" s="85"/>
      <c r="H25" s="85"/>
      <c r="I25" s="82"/>
      <c r="J25" s="87" t="s">
        <v>51</v>
      </c>
      <c r="K25" s="86"/>
      <c r="L25" s="86"/>
      <c r="M25" s="86"/>
      <c r="N25" s="86"/>
      <c r="O25" s="86"/>
      <c r="P25" s="86"/>
      <c r="Q25" s="86"/>
      <c r="R25" s="86"/>
      <c r="S25" s="86"/>
      <c r="T25" s="86"/>
      <c r="U25" s="86"/>
      <c r="V25" s="86"/>
      <c r="W25" s="86"/>
      <c r="X25" s="86"/>
      <c r="Y25" s="86"/>
      <c r="Z25" s="84"/>
    </row>
    <row r="26" spans="1:26" ht="20.100000000000001" customHeight="1" x14ac:dyDescent="0.15">
      <c r="A26" s="60">
        <f>IFERROR(IF(TRIM($I26)="",1001,0),3)</f>
        <v>1001</v>
      </c>
      <c r="B26" s="60"/>
      <c r="C26" s="79"/>
      <c r="D26" s="80">
        <v>4</v>
      </c>
      <c r="E26" s="55" t="s">
        <v>13</v>
      </c>
      <c r="I26" s="22"/>
      <c r="J26" s="22"/>
      <c r="K26" s="22"/>
      <c r="L26" s="22"/>
      <c r="M26" s="22"/>
      <c r="N26" s="22"/>
      <c r="O26" s="22"/>
      <c r="P26" s="22"/>
      <c r="Q26" s="33"/>
      <c r="R26" s="22"/>
      <c r="S26" s="22"/>
      <c r="T26" s="22"/>
      <c r="U26" s="22"/>
      <c r="V26" s="22"/>
      <c r="W26" s="22"/>
      <c r="X26" s="22"/>
      <c r="Y26" s="22"/>
      <c r="Z26" s="84"/>
    </row>
    <row r="27" spans="1:26" ht="20.100000000000001" customHeight="1" x14ac:dyDescent="0.15">
      <c r="A27" s="60"/>
      <c r="B27" s="60"/>
      <c r="C27" s="88"/>
      <c r="D27" s="85"/>
      <c r="E27" s="85"/>
      <c r="F27" s="85"/>
      <c r="G27" s="85"/>
      <c r="H27" s="85"/>
      <c r="I27" s="82"/>
      <c r="J27" s="87" t="s">
        <v>52</v>
      </c>
      <c r="K27" s="86"/>
      <c r="L27" s="86"/>
      <c r="M27" s="86"/>
      <c r="N27" s="86"/>
      <c r="O27" s="86"/>
      <c r="P27" s="86"/>
      <c r="Q27" s="89"/>
      <c r="R27" s="86"/>
      <c r="S27" s="86"/>
      <c r="T27" s="86"/>
      <c r="U27" s="86"/>
      <c r="V27" s="86"/>
      <c r="W27" s="86"/>
      <c r="X27" s="86"/>
      <c r="Y27" s="86"/>
      <c r="Z27" s="90"/>
    </row>
    <row r="28" spans="1:26" ht="20.100000000000001" customHeight="1" x14ac:dyDescent="0.15">
      <c r="A28" s="60">
        <f>IFERROR(IF(TRIM($I28)="",1001,0),3)</f>
        <v>1001</v>
      </c>
      <c r="B28" s="60"/>
      <c r="C28" s="79"/>
      <c r="D28" s="80">
        <v>5</v>
      </c>
      <c r="E28" s="55" t="s">
        <v>14</v>
      </c>
      <c r="I28" s="22"/>
      <c r="J28" s="22"/>
      <c r="K28" s="22"/>
      <c r="L28" s="22"/>
      <c r="M28" s="22"/>
      <c r="N28" s="22"/>
      <c r="O28" s="22"/>
      <c r="P28" s="22"/>
      <c r="Q28" s="22"/>
      <c r="R28" s="22"/>
      <c r="S28" s="22"/>
      <c r="T28" s="22"/>
      <c r="U28" s="22"/>
      <c r="V28" s="22"/>
      <c r="W28" s="22"/>
      <c r="X28" s="22"/>
      <c r="Y28" s="22"/>
      <c r="Z28" s="84"/>
    </row>
    <row r="29" spans="1:26" ht="20.100000000000001" customHeight="1" x14ac:dyDescent="0.15">
      <c r="A29" s="60"/>
      <c r="B29" s="60"/>
      <c r="C29" s="88"/>
      <c r="D29" s="85"/>
      <c r="E29" s="85"/>
      <c r="F29" s="85"/>
      <c r="G29" s="85"/>
      <c r="H29" s="85"/>
      <c r="I29" s="82"/>
      <c r="J29" s="87" t="s">
        <v>15</v>
      </c>
      <c r="K29" s="86"/>
      <c r="L29" s="86"/>
      <c r="M29" s="86"/>
      <c r="N29" s="86"/>
      <c r="O29" s="86"/>
      <c r="P29" s="86"/>
      <c r="Q29" s="86"/>
      <c r="R29" s="86"/>
      <c r="S29" s="86"/>
      <c r="T29" s="86"/>
      <c r="U29" s="86"/>
      <c r="V29" s="86"/>
      <c r="W29" s="86"/>
      <c r="X29" s="86"/>
      <c r="Y29" s="86"/>
      <c r="Z29" s="90"/>
    </row>
    <row r="30" spans="1:26" ht="20.100000000000001" customHeight="1" x14ac:dyDescent="0.15">
      <c r="A30" s="60">
        <f>IFERROR(IF(OR(TRIM($I30)="", NOT(OR(IFERROR(SEARCH(" ",$I30),0)&gt;0, IFERROR(SEARCH("　",$I30),0)&gt;0))),1001,0),3)</f>
        <v>1001</v>
      </c>
      <c r="B30" s="60"/>
      <c r="C30" s="79"/>
      <c r="D30" s="80">
        <v>6</v>
      </c>
      <c r="E30" s="55" t="s">
        <v>16</v>
      </c>
      <c r="I30" s="22"/>
      <c r="J30" s="22"/>
      <c r="K30" s="22"/>
      <c r="L30" s="22"/>
      <c r="M30" s="22"/>
      <c r="N30" s="22"/>
      <c r="O30" s="22"/>
      <c r="P30" s="22"/>
      <c r="Q30" s="22"/>
      <c r="R30" s="22"/>
      <c r="S30" s="22"/>
      <c r="T30" s="22"/>
      <c r="U30" s="22"/>
      <c r="V30" s="22"/>
      <c r="W30" s="22"/>
      <c r="X30" s="22"/>
      <c r="Y30" s="22"/>
      <c r="Z30" s="84"/>
    </row>
    <row r="31" spans="1:26" ht="20.100000000000001" customHeight="1" x14ac:dyDescent="0.15">
      <c r="A31" s="60"/>
      <c r="B31" s="60"/>
      <c r="C31" s="88"/>
      <c r="D31" s="85"/>
      <c r="E31" s="85"/>
      <c r="F31" s="85"/>
      <c r="G31" s="85"/>
      <c r="H31" s="85"/>
      <c r="I31" s="91"/>
      <c r="J31" s="87" t="s">
        <v>17</v>
      </c>
      <c r="K31" s="87"/>
      <c r="L31" s="87"/>
      <c r="M31" s="87"/>
      <c r="N31" s="87"/>
      <c r="O31" s="87"/>
      <c r="P31" s="87"/>
      <c r="Q31" s="87"/>
      <c r="R31" s="87"/>
      <c r="S31" s="87"/>
      <c r="T31" s="87"/>
      <c r="U31" s="87"/>
      <c r="V31" s="87"/>
      <c r="W31" s="87"/>
      <c r="X31" s="87"/>
      <c r="Y31" s="87"/>
      <c r="Z31" s="90"/>
    </row>
    <row r="32" spans="1:26" ht="20.100000000000001" customHeight="1" x14ac:dyDescent="0.15">
      <c r="A32" s="60">
        <f>IFERROR(IF(OR(TRIM($I32)="", NOT(OR(IFERROR(SEARCH(" ",$I32),0)&gt;0, IFERROR(SEARCH("　",$I32),0)&gt;0))),1001,0),3)</f>
        <v>1001</v>
      </c>
      <c r="B32" s="60"/>
      <c r="C32" s="79"/>
      <c r="D32" s="80">
        <v>7</v>
      </c>
      <c r="E32" s="55" t="s">
        <v>18</v>
      </c>
      <c r="I32" s="22"/>
      <c r="J32" s="22"/>
      <c r="K32" s="22"/>
      <c r="L32" s="22"/>
      <c r="M32" s="22"/>
      <c r="N32" s="22"/>
      <c r="O32" s="22"/>
      <c r="P32" s="22"/>
      <c r="Q32" s="22"/>
      <c r="R32" s="22"/>
      <c r="S32" s="22"/>
      <c r="T32" s="22"/>
      <c r="U32" s="22"/>
      <c r="V32" s="22"/>
      <c r="W32" s="22"/>
      <c r="X32" s="22"/>
      <c r="Y32" s="22"/>
      <c r="Z32" s="84"/>
    </row>
    <row r="33" spans="1:27" ht="20.100000000000001" customHeight="1" x14ac:dyDescent="0.15">
      <c r="A33" s="60"/>
      <c r="B33" s="60"/>
      <c r="C33" s="88"/>
      <c r="D33" s="85"/>
      <c r="E33" s="85"/>
      <c r="F33" s="85"/>
      <c r="G33" s="85"/>
      <c r="H33" s="85"/>
      <c r="I33" s="91"/>
      <c r="J33" s="87" t="s">
        <v>19</v>
      </c>
      <c r="K33" s="87"/>
      <c r="L33" s="87"/>
      <c r="M33" s="87"/>
      <c r="N33" s="87"/>
      <c r="O33" s="87"/>
      <c r="P33" s="87"/>
      <c r="Q33" s="87"/>
      <c r="R33" s="87"/>
      <c r="S33" s="87"/>
      <c r="T33" s="87"/>
      <c r="U33" s="87"/>
      <c r="V33" s="87"/>
      <c r="W33" s="87"/>
      <c r="X33" s="87"/>
      <c r="Y33" s="87"/>
      <c r="Z33" s="84"/>
    </row>
    <row r="34" spans="1:27" ht="20.100000000000001" customHeight="1" x14ac:dyDescent="0.15">
      <c r="A34" s="60">
        <f>IFERROR(IF(NOT(AND(TRIM($I34)&lt;&gt;"",ISNUMBER(VALUE(SUBSTITUTE($I34,"-",""))), IFERROR(SEARCH("-",$I34),0)&gt;0)),1001,0),3)</f>
        <v>1001</v>
      </c>
      <c r="B34" s="60"/>
      <c r="C34" s="79"/>
      <c r="D34" s="80">
        <v>8</v>
      </c>
      <c r="E34" s="55" t="s">
        <v>20</v>
      </c>
      <c r="I34" s="22"/>
      <c r="J34" s="22"/>
      <c r="K34" s="22"/>
      <c r="L34" s="22"/>
      <c r="M34" s="22"/>
      <c r="O34" s="92" t="s">
        <v>21</v>
      </c>
      <c r="P34" s="1"/>
      <c r="Q34" s="55" t="s">
        <v>22</v>
      </c>
      <c r="Y34" s="86"/>
      <c r="Z34" s="84"/>
    </row>
    <row r="35" spans="1:27" ht="20.100000000000001" customHeight="1" x14ac:dyDescent="0.15">
      <c r="A35" s="60"/>
      <c r="B35" s="60"/>
      <c r="C35" s="88"/>
      <c r="D35" s="85"/>
      <c r="E35" s="85"/>
      <c r="F35" s="85"/>
      <c r="G35" s="85"/>
      <c r="H35" s="85"/>
      <c r="I35" s="82"/>
      <c r="J35" s="87" t="s">
        <v>23</v>
      </c>
      <c r="K35" s="86"/>
      <c r="L35" s="86"/>
      <c r="M35" s="86"/>
      <c r="N35" s="86"/>
      <c r="O35" s="86"/>
      <c r="P35" s="86"/>
      <c r="Q35" s="86"/>
      <c r="R35" s="86"/>
      <c r="S35" s="86"/>
      <c r="T35" s="86"/>
      <c r="U35" s="86"/>
      <c r="V35" s="86"/>
      <c r="W35" s="86"/>
      <c r="X35" s="86"/>
      <c r="Y35" s="86"/>
      <c r="Z35" s="84"/>
    </row>
    <row r="36" spans="1:27" ht="20.100000000000001" customHeight="1" x14ac:dyDescent="0.15">
      <c r="A36" s="60">
        <f>IFERROR(IF(AND(TRIM($I36)&lt;&gt;"", NOT(AND(ISNUMBER(VALUE(SUBSTITUTE($I36,"-",""))), IFERROR(SEARCH("-",$I36),0)&gt;0))),1001,0),3)</f>
        <v>0</v>
      </c>
      <c r="B36" s="60"/>
      <c r="C36" s="79"/>
      <c r="D36" s="80">
        <v>9</v>
      </c>
      <c r="E36" s="55" t="s">
        <v>24</v>
      </c>
      <c r="I36" s="22"/>
      <c r="J36" s="22"/>
      <c r="K36" s="22"/>
      <c r="L36" s="22"/>
      <c r="M36" s="22"/>
      <c r="N36" s="86"/>
      <c r="O36" s="86"/>
      <c r="P36" s="86"/>
      <c r="Q36" s="86"/>
      <c r="R36" s="86"/>
      <c r="S36" s="86"/>
      <c r="T36" s="86"/>
      <c r="U36" s="86"/>
      <c r="V36" s="86"/>
      <c r="W36" s="86"/>
      <c r="X36" s="86"/>
      <c r="Y36" s="86"/>
      <c r="Z36" s="84"/>
    </row>
    <row r="37" spans="1:27" ht="20.100000000000001" customHeight="1" x14ac:dyDescent="0.15">
      <c r="A37" s="60"/>
      <c r="B37" s="60"/>
      <c r="C37" s="88"/>
      <c r="D37" s="85"/>
      <c r="E37" s="85"/>
      <c r="F37" s="85"/>
      <c r="G37" s="85"/>
      <c r="H37" s="85"/>
      <c r="I37" s="82"/>
      <c r="J37" s="87" t="s">
        <v>23</v>
      </c>
      <c r="K37" s="86"/>
      <c r="L37" s="86"/>
      <c r="M37" s="86"/>
      <c r="N37" s="86"/>
      <c r="O37" s="86"/>
      <c r="P37" s="86"/>
      <c r="Q37" s="86"/>
      <c r="R37" s="86"/>
      <c r="S37" s="86"/>
      <c r="T37" s="86"/>
      <c r="U37" s="86"/>
      <c r="V37" s="86"/>
      <c r="W37" s="86"/>
      <c r="X37" s="86"/>
      <c r="Y37" s="86"/>
      <c r="Z37" s="84"/>
    </row>
    <row r="38" spans="1:27" ht="20.100000000000001" customHeight="1" x14ac:dyDescent="0.15">
      <c r="A38" s="60">
        <f>IFERROR(IF(AND(TRIM($I38)&lt;&gt;"", NOT(IFERROR(SEARCH("@",$I38),0)&gt;0)),1001,0),3)</f>
        <v>0</v>
      </c>
      <c r="B38" s="60"/>
      <c r="C38" s="88"/>
      <c r="D38" s="80">
        <v>10</v>
      </c>
      <c r="E38" s="55" t="s">
        <v>25</v>
      </c>
      <c r="I38" s="22"/>
      <c r="J38" s="22"/>
      <c r="K38" s="22"/>
      <c r="L38" s="22"/>
      <c r="M38" s="22"/>
      <c r="N38" s="22"/>
      <c r="O38" s="22"/>
      <c r="P38" s="22"/>
      <c r="Q38" s="32"/>
      <c r="R38" s="22"/>
      <c r="S38" s="22"/>
      <c r="T38" s="22"/>
      <c r="U38" s="22"/>
      <c r="V38" s="22"/>
      <c r="W38" s="22"/>
      <c r="X38" s="22"/>
      <c r="Y38" s="22"/>
      <c r="Z38" s="84"/>
    </row>
    <row r="39" spans="1:27" ht="20.100000000000001" customHeight="1" x14ac:dyDescent="0.15">
      <c r="A39" s="60"/>
      <c r="B39" s="60"/>
      <c r="C39" s="88"/>
      <c r="D39" s="80"/>
      <c r="I39" s="82"/>
      <c r="J39" s="93" t="s">
        <v>54</v>
      </c>
      <c r="K39" s="94"/>
      <c r="L39" s="87"/>
      <c r="M39" s="87"/>
      <c r="N39" s="87"/>
      <c r="O39" s="87"/>
      <c r="P39" s="87"/>
      <c r="Q39" s="95"/>
      <c r="R39" s="87"/>
      <c r="S39" s="87"/>
      <c r="T39" s="87"/>
      <c r="U39" s="87"/>
      <c r="V39" s="87"/>
      <c r="W39" s="87"/>
      <c r="X39" s="87"/>
      <c r="Y39" s="87"/>
      <c r="Z39" s="85"/>
      <c r="AA39" s="96"/>
    </row>
    <row r="40" spans="1:27" ht="20.100000000000001" customHeight="1" x14ac:dyDescent="0.15">
      <c r="A40" s="60">
        <f>IFERROR(IF(AND($I40&lt;&gt;"一致する", $I40&lt;&gt;"一致しない"),1001,0),3)</f>
        <v>0</v>
      </c>
      <c r="B40" s="60"/>
      <c r="C40" s="79"/>
      <c r="D40" s="80">
        <v>11</v>
      </c>
      <c r="E40" s="55" t="s">
        <v>26</v>
      </c>
      <c r="I40" s="22" t="s">
        <v>27</v>
      </c>
      <c r="J40" s="22"/>
      <c r="K40" s="22"/>
      <c r="L40" s="22"/>
      <c r="M40" s="22"/>
      <c r="N40" s="85"/>
      <c r="O40" s="85"/>
      <c r="P40" s="85"/>
      <c r="Q40" s="85"/>
      <c r="R40" s="85"/>
      <c r="S40" s="85"/>
      <c r="T40" s="85"/>
      <c r="U40" s="85"/>
      <c r="V40" s="85"/>
      <c r="W40" s="85"/>
      <c r="X40" s="85"/>
      <c r="Y40" s="85"/>
      <c r="Z40" s="84"/>
      <c r="AA40" s="85"/>
    </row>
    <row r="41" spans="1:27" ht="20.100000000000001" customHeight="1" x14ac:dyDescent="0.15">
      <c r="A41" s="60"/>
      <c r="B41" s="60"/>
      <c r="C41" s="88"/>
      <c r="D41" s="85"/>
      <c r="E41" s="85"/>
      <c r="F41" s="85"/>
      <c r="G41" s="85"/>
      <c r="H41" s="85"/>
      <c r="I41" s="91"/>
      <c r="J41" s="97" t="s">
        <v>48</v>
      </c>
      <c r="K41" s="87"/>
      <c r="L41" s="87"/>
      <c r="M41" s="87"/>
      <c r="N41" s="87"/>
      <c r="O41" s="87"/>
      <c r="P41" s="87"/>
      <c r="Q41" s="87"/>
      <c r="R41" s="87"/>
      <c r="S41" s="87"/>
      <c r="T41" s="87"/>
      <c r="U41" s="87"/>
      <c r="V41" s="87"/>
      <c r="W41" s="87"/>
      <c r="X41" s="87"/>
      <c r="Y41" s="87"/>
      <c r="Z41" s="98"/>
      <c r="AA41" s="85"/>
    </row>
    <row r="42" spans="1:27" ht="20.100000000000001" customHeight="1" x14ac:dyDescent="0.15">
      <c r="A42" s="60"/>
      <c r="B42" s="60"/>
      <c r="C42" s="88"/>
      <c r="D42" s="85"/>
      <c r="E42" s="85"/>
      <c r="F42" s="85"/>
      <c r="G42" s="85"/>
      <c r="H42" s="85"/>
      <c r="I42" s="91"/>
      <c r="J42" s="97"/>
      <c r="K42" s="87"/>
      <c r="L42" s="87"/>
      <c r="M42" s="87"/>
      <c r="N42" s="87"/>
      <c r="O42" s="87"/>
      <c r="P42" s="87"/>
      <c r="Q42" s="87"/>
      <c r="R42" s="87"/>
      <c r="S42" s="87"/>
      <c r="T42" s="87"/>
      <c r="U42" s="87"/>
      <c r="V42" s="87"/>
      <c r="W42" s="87"/>
      <c r="X42" s="87"/>
      <c r="Y42" s="87"/>
      <c r="Z42" s="98"/>
      <c r="AA42" s="85"/>
    </row>
    <row r="43" spans="1:27" ht="30" customHeight="1" x14ac:dyDescent="0.15">
      <c r="A43" s="71"/>
      <c r="B43" s="60"/>
      <c r="C43" s="75"/>
      <c r="D43" s="99" t="s">
        <v>570</v>
      </c>
      <c r="E43" s="99"/>
      <c r="F43" s="99"/>
      <c r="G43" s="99"/>
      <c r="H43" s="99"/>
      <c r="I43" s="99"/>
      <c r="J43" s="99"/>
      <c r="K43" s="99"/>
      <c r="L43" s="99"/>
      <c r="M43" s="99"/>
      <c r="N43" s="99"/>
      <c r="O43" s="99"/>
      <c r="P43" s="99"/>
      <c r="Q43" s="99"/>
      <c r="R43" s="99"/>
      <c r="S43" s="99"/>
      <c r="T43" s="99"/>
      <c r="U43" s="99"/>
      <c r="V43" s="99"/>
      <c r="W43" s="99"/>
      <c r="X43" s="99"/>
      <c r="Y43" s="99"/>
      <c r="Z43" s="100"/>
    </row>
    <row r="44" spans="1:27" ht="20.100000000000001" customHeight="1" x14ac:dyDescent="0.15">
      <c r="A44" s="60"/>
      <c r="B44" s="60"/>
      <c r="C44" s="79"/>
      <c r="D44" s="80">
        <v>12</v>
      </c>
      <c r="E44" s="55" t="s">
        <v>61</v>
      </c>
      <c r="I44" s="34"/>
      <c r="J44" s="35"/>
      <c r="K44" s="35"/>
      <c r="L44" s="35"/>
      <c r="M44" s="35"/>
      <c r="N44" s="85"/>
      <c r="O44" s="85"/>
      <c r="P44" s="85"/>
      <c r="Q44" s="85"/>
      <c r="R44" s="85"/>
      <c r="S44" s="85"/>
      <c r="T44" s="85"/>
      <c r="U44" s="85"/>
      <c r="V44" s="85"/>
      <c r="W44" s="85"/>
      <c r="X44" s="85"/>
      <c r="Y44" s="85"/>
      <c r="Z44" s="84"/>
    </row>
    <row r="45" spans="1:27" ht="20.100000000000001" customHeight="1" x14ac:dyDescent="0.15">
      <c r="A45" s="60"/>
      <c r="B45" s="60"/>
      <c r="C45" s="79"/>
      <c r="D45" s="85"/>
      <c r="E45" s="85"/>
      <c r="F45" s="85"/>
      <c r="G45" s="85"/>
      <c r="H45" s="85"/>
      <c r="I45" s="82"/>
      <c r="J45" s="87" t="s">
        <v>56</v>
      </c>
      <c r="K45" s="86"/>
      <c r="L45" s="86"/>
      <c r="M45" s="86"/>
      <c r="N45" s="86"/>
      <c r="O45" s="86"/>
      <c r="P45" s="86"/>
      <c r="Q45" s="86"/>
      <c r="R45" s="86"/>
      <c r="S45" s="86"/>
      <c r="T45" s="86"/>
      <c r="U45" s="86"/>
      <c r="V45" s="86"/>
      <c r="W45" s="86"/>
      <c r="X45" s="86"/>
      <c r="Y45" s="86"/>
      <c r="Z45" s="84"/>
    </row>
    <row r="46" spans="1:27" ht="20.100000000000001" customHeight="1" x14ac:dyDescent="0.15">
      <c r="A46" s="60">
        <f>IFERROR(IF(AND(TRIM($I46)&lt;&gt;"", AND(OR(ISERROR(FIND("@"&amp;LEFT($I46,3)&amp;"@", 都道府県3))=FALSE, ISERROR(FIND("@"&amp;LEFT($I46,4)&amp;"@",都道府県4))=FALSE))=FALSE),1001,0),3)</f>
        <v>0</v>
      </c>
      <c r="B46" s="60"/>
      <c r="C46" s="79"/>
      <c r="D46" s="80">
        <v>13</v>
      </c>
      <c r="E46" s="55" t="s">
        <v>62</v>
      </c>
      <c r="I46" s="36"/>
      <c r="J46" s="36"/>
      <c r="K46" s="36"/>
      <c r="L46" s="36"/>
      <c r="M46" s="36"/>
      <c r="N46" s="36"/>
      <c r="O46" s="36"/>
      <c r="P46" s="36"/>
      <c r="Q46" s="37"/>
      <c r="R46" s="36"/>
      <c r="S46" s="36"/>
      <c r="T46" s="36"/>
      <c r="U46" s="36"/>
      <c r="V46" s="36"/>
      <c r="W46" s="36"/>
      <c r="X46" s="36"/>
      <c r="Y46" s="36"/>
      <c r="Z46" s="84"/>
    </row>
    <row r="47" spans="1:27" ht="20.100000000000001" customHeight="1" x14ac:dyDescent="0.15">
      <c r="A47" s="60"/>
      <c r="B47" s="60"/>
      <c r="C47" s="79"/>
      <c r="D47" s="85"/>
      <c r="E47" s="85"/>
      <c r="F47" s="85"/>
      <c r="G47" s="85"/>
      <c r="H47" s="85"/>
      <c r="I47" s="82"/>
      <c r="J47" s="87" t="s">
        <v>11</v>
      </c>
      <c r="K47" s="86"/>
      <c r="L47" s="86"/>
      <c r="M47" s="86"/>
      <c r="N47" s="86"/>
      <c r="O47" s="86"/>
      <c r="P47" s="86"/>
      <c r="Q47" s="86"/>
      <c r="R47" s="86"/>
      <c r="S47" s="86"/>
      <c r="T47" s="86"/>
      <c r="U47" s="86"/>
      <c r="V47" s="86"/>
      <c r="W47" s="86"/>
      <c r="X47" s="86"/>
      <c r="Y47" s="86"/>
      <c r="Z47" s="84"/>
    </row>
    <row r="48" spans="1:27" ht="20.100000000000001" customHeight="1" x14ac:dyDescent="0.15">
      <c r="A48" s="60">
        <f>IFERROR(IF(AND(TRIM($I48)&lt;&gt;"", NOT(AND(ISNUMBER(VALUE(SUBSTITUTE($I48,"-",""))), IFERROR(SEARCH("-",$I48),0)&gt;0))),1001,0),3)</f>
        <v>0</v>
      </c>
      <c r="B48" s="60"/>
      <c r="C48" s="79"/>
      <c r="D48" s="80">
        <v>14</v>
      </c>
      <c r="E48" s="55" t="s">
        <v>63</v>
      </c>
      <c r="I48" s="22"/>
      <c r="J48" s="22"/>
      <c r="K48" s="22"/>
      <c r="L48" s="22"/>
      <c r="M48" s="22"/>
      <c r="Y48" s="86"/>
      <c r="Z48" s="84"/>
    </row>
    <row r="49" spans="1:27" ht="20.100000000000001" customHeight="1" x14ac:dyDescent="0.15">
      <c r="A49" s="60"/>
      <c r="B49" s="60"/>
      <c r="C49" s="88"/>
      <c r="D49" s="85"/>
      <c r="E49" s="85"/>
      <c r="F49" s="85"/>
      <c r="G49" s="85"/>
      <c r="H49" s="85"/>
      <c r="I49" s="82"/>
      <c r="J49" s="87" t="s">
        <v>23</v>
      </c>
      <c r="K49" s="86"/>
      <c r="L49" s="86"/>
      <c r="M49" s="86"/>
      <c r="N49" s="86"/>
      <c r="O49" s="86"/>
      <c r="P49" s="86"/>
      <c r="Q49" s="86"/>
      <c r="R49" s="86"/>
      <c r="S49" s="86"/>
      <c r="T49" s="86"/>
      <c r="U49" s="86"/>
      <c r="V49" s="86"/>
      <c r="W49" s="86"/>
      <c r="X49" s="86"/>
      <c r="Y49" s="86"/>
      <c r="Z49" s="84"/>
    </row>
    <row r="50" spans="1:27" ht="20.100000000000001" customHeight="1" x14ac:dyDescent="0.15">
      <c r="A50" s="60">
        <f>IFERROR(IF(AND(TRIM($I50)&lt;&gt;"", NOT(AND(ISNUMBER(VALUE(SUBSTITUTE($I50,"-",""))), IFERROR(SEARCH("-",$I50),0)&gt;0))),1001,0),3)</f>
        <v>0</v>
      </c>
      <c r="B50" s="60"/>
      <c r="C50" s="79"/>
      <c r="D50" s="80">
        <v>15</v>
      </c>
      <c r="E50" s="55" t="s">
        <v>64</v>
      </c>
      <c r="I50" s="22"/>
      <c r="J50" s="22"/>
      <c r="K50" s="22"/>
      <c r="L50" s="22"/>
      <c r="M50" s="22"/>
      <c r="N50" s="86"/>
      <c r="O50" s="86"/>
      <c r="P50" s="86"/>
      <c r="Q50" s="86"/>
      <c r="R50" s="86"/>
      <c r="S50" s="86"/>
      <c r="T50" s="86"/>
      <c r="U50" s="86"/>
      <c r="V50" s="86"/>
      <c r="W50" s="86"/>
      <c r="X50" s="86"/>
      <c r="Y50" s="86"/>
      <c r="Z50" s="84"/>
    </row>
    <row r="51" spans="1:27" ht="20.100000000000001" customHeight="1" x14ac:dyDescent="0.15">
      <c r="A51" s="60"/>
      <c r="B51" s="60"/>
      <c r="C51" s="88"/>
      <c r="D51" s="85"/>
      <c r="E51" s="85"/>
      <c r="F51" s="85"/>
      <c r="G51" s="85"/>
      <c r="H51" s="85"/>
      <c r="I51" s="82"/>
      <c r="J51" s="87" t="s">
        <v>23</v>
      </c>
      <c r="K51" s="86"/>
      <c r="L51" s="86"/>
      <c r="M51" s="86"/>
      <c r="N51" s="86"/>
      <c r="O51" s="86"/>
      <c r="P51" s="86"/>
      <c r="Q51" s="86"/>
      <c r="R51" s="86"/>
      <c r="S51" s="86"/>
      <c r="T51" s="86"/>
      <c r="U51" s="86"/>
      <c r="V51" s="86"/>
      <c r="W51" s="86"/>
      <c r="X51" s="86"/>
      <c r="Y51" s="86"/>
      <c r="Z51" s="84"/>
    </row>
    <row r="52" spans="1:27" ht="20.100000000000001" customHeight="1" x14ac:dyDescent="0.15">
      <c r="A52" s="60">
        <f>IFERROR(IF(AND(TRIM($I52)&lt;&gt;"", NOT(IFERROR(SEARCH("@",$I52),0)&gt;0)),1001,0),3)</f>
        <v>0</v>
      </c>
      <c r="B52" s="60"/>
      <c r="C52" s="88"/>
      <c r="D52" s="80">
        <v>16</v>
      </c>
      <c r="E52" s="55" t="s">
        <v>540</v>
      </c>
      <c r="I52" s="22"/>
      <c r="J52" s="22"/>
      <c r="K52" s="22"/>
      <c r="L52" s="22"/>
      <c r="M52" s="22"/>
      <c r="N52" s="22"/>
      <c r="O52" s="22"/>
      <c r="P52" s="22"/>
      <c r="Q52" s="32"/>
      <c r="R52" s="22"/>
      <c r="S52" s="22"/>
      <c r="T52" s="22"/>
      <c r="U52" s="22"/>
      <c r="V52" s="22"/>
      <c r="W52" s="22"/>
      <c r="X52" s="22"/>
      <c r="Y52" s="22"/>
      <c r="Z52" s="84"/>
    </row>
    <row r="53" spans="1:27" ht="20.100000000000001" customHeight="1" x14ac:dyDescent="0.15">
      <c r="A53" s="60"/>
      <c r="B53" s="60"/>
      <c r="C53" s="88"/>
      <c r="D53" s="80"/>
      <c r="I53" s="82"/>
      <c r="J53" s="93" t="s">
        <v>54</v>
      </c>
      <c r="K53" s="94"/>
      <c r="L53" s="87"/>
      <c r="M53" s="87"/>
      <c r="N53" s="87"/>
      <c r="O53" s="87"/>
      <c r="P53" s="87"/>
      <c r="Q53" s="95"/>
      <c r="R53" s="87"/>
      <c r="S53" s="87"/>
      <c r="T53" s="87"/>
      <c r="U53" s="87"/>
      <c r="V53" s="87"/>
      <c r="W53" s="87"/>
      <c r="X53" s="87"/>
      <c r="Y53" s="87"/>
      <c r="Z53" s="85"/>
      <c r="AA53" s="96"/>
    </row>
    <row r="54" spans="1:27" ht="20.100000000000001" customHeight="1" x14ac:dyDescent="0.15">
      <c r="A54" s="60"/>
      <c r="B54" s="60"/>
      <c r="C54" s="101"/>
      <c r="D54" s="102"/>
      <c r="E54" s="102"/>
      <c r="F54" s="102"/>
      <c r="G54" s="102"/>
      <c r="H54" s="102"/>
      <c r="I54" s="103"/>
      <c r="J54" s="103"/>
      <c r="K54" s="104"/>
      <c r="L54" s="103"/>
      <c r="M54" s="103"/>
      <c r="N54" s="103"/>
      <c r="O54" s="103"/>
      <c r="P54" s="103"/>
      <c r="Q54" s="103"/>
      <c r="R54" s="103"/>
      <c r="S54" s="103"/>
      <c r="T54" s="103"/>
      <c r="U54" s="103"/>
      <c r="V54" s="103"/>
      <c r="W54" s="103"/>
      <c r="X54" s="103"/>
      <c r="Y54" s="103"/>
      <c r="Z54" s="105"/>
    </row>
    <row r="55" spans="1:27" ht="15" customHeight="1" x14ac:dyDescent="0.15">
      <c r="A55" s="60"/>
      <c r="B55" s="60"/>
      <c r="C55" s="85"/>
      <c r="D55" s="85"/>
      <c r="E55" s="85"/>
      <c r="F55" s="85"/>
      <c r="G55" s="85"/>
      <c r="H55" s="85"/>
      <c r="I55" s="106"/>
      <c r="J55" s="107"/>
      <c r="K55" s="107"/>
      <c r="L55" s="107"/>
      <c r="M55" s="107"/>
      <c r="N55" s="107"/>
      <c r="O55" s="107"/>
      <c r="P55" s="107"/>
      <c r="Q55" s="107"/>
      <c r="R55" s="107"/>
      <c r="S55" s="107"/>
      <c r="T55" s="107"/>
      <c r="U55" s="107"/>
      <c r="V55" s="107"/>
      <c r="W55" s="107"/>
      <c r="X55" s="107"/>
      <c r="Y55" s="107"/>
      <c r="Z55" s="85"/>
    </row>
    <row r="56" spans="1:27" ht="15.75" hidden="1" customHeight="1" x14ac:dyDescent="0.15">
      <c r="A56" s="60"/>
      <c r="B56" s="60"/>
      <c r="C56" s="85"/>
      <c r="D56" s="85"/>
      <c r="E56" s="85"/>
      <c r="F56" s="85"/>
      <c r="G56" s="85"/>
      <c r="H56" s="85"/>
      <c r="I56" s="107"/>
      <c r="J56" s="85"/>
      <c r="K56" s="85"/>
      <c r="L56" s="85"/>
      <c r="M56" s="85"/>
      <c r="N56" s="85"/>
      <c r="O56" s="85"/>
      <c r="P56" s="85"/>
      <c r="Q56" s="85"/>
      <c r="R56" s="85"/>
      <c r="S56" s="85"/>
      <c r="T56" s="85"/>
      <c r="U56" s="85"/>
      <c r="V56" s="85"/>
      <c r="W56" s="85"/>
      <c r="X56" s="85"/>
      <c r="Y56" s="85"/>
      <c r="Z56" s="85"/>
    </row>
    <row r="57" spans="1:27" ht="15.75" hidden="1" customHeight="1" x14ac:dyDescent="0.15">
      <c r="A57" s="60"/>
      <c r="B57" s="60"/>
      <c r="C57" s="85"/>
      <c r="D57" s="85"/>
      <c r="E57" s="85"/>
      <c r="F57" s="85"/>
      <c r="G57" s="85"/>
      <c r="H57" s="85"/>
      <c r="I57" s="107"/>
      <c r="J57" s="85"/>
      <c r="K57" s="85"/>
      <c r="L57" s="85"/>
      <c r="M57" s="85"/>
      <c r="N57" s="85"/>
      <c r="O57" s="85"/>
      <c r="P57" s="85"/>
      <c r="Q57" s="85"/>
      <c r="R57" s="85"/>
      <c r="S57" s="85"/>
      <c r="T57" s="85"/>
      <c r="U57" s="85"/>
      <c r="V57" s="85"/>
      <c r="W57" s="85"/>
      <c r="X57" s="85"/>
      <c r="Y57" s="85"/>
      <c r="Z57" s="85"/>
    </row>
    <row r="58" spans="1:27" ht="15.75" hidden="1" customHeight="1" x14ac:dyDescent="0.15">
      <c r="A58" s="60"/>
      <c r="B58" s="60"/>
      <c r="C58" s="85"/>
      <c r="D58" s="85"/>
      <c r="E58" s="85"/>
      <c r="F58" s="85"/>
      <c r="G58" s="85"/>
      <c r="H58" s="85"/>
      <c r="I58" s="107"/>
      <c r="J58" s="85"/>
      <c r="K58" s="85"/>
      <c r="L58" s="85"/>
      <c r="M58" s="85"/>
      <c r="N58" s="85"/>
      <c r="O58" s="85"/>
      <c r="P58" s="85"/>
      <c r="Q58" s="85"/>
      <c r="R58" s="85"/>
      <c r="S58" s="85"/>
      <c r="T58" s="85"/>
      <c r="U58" s="85"/>
      <c r="V58" s="85"/>
      <c r="W58" s="85"/>
      <c r="X58" s="85"/>
      <c r="Y58" s="85"/>
      <c r="Z58" s="85"/>
    </row>
    <row r="59" spans="1:27" ht="15.75" customHeight="1" x14ac:dyDescent="0.15">
      <c r="A59" s="60"/>
      <c r="B59" s="60"/>
      <c r="C59" s="85"/>
      <c r="D59" s="85"/>
      <c r="E59" s="85"/>
      <c r="F59" s="85"/>
      <c r="G59" s="85"/>
      <c r="H59" s="85"/>
      <c r="I59" s="107"/>
      <c r="J59" s="85"/>
      <c r="K59" s="85"/>
      <c r="L59" s="85"/>
      <c r="M59" s="85"/>
      <c r="N59" s="85"/>
      <c r="O59" s="85"/>
      <c r="P59" s="85"/>
      <c r="Q59" s="85"/>
      <c r="R59" s="85"/>
      <c r="S59" s="85"/>
      <c r="T59" s="85"/>
      <c r="U59" s="85"/>
      <c r="V59" s="85"/>
      <c r="W59" s="85"/>
      <c r="X59" s="85"/>
      <c r="Y59" s="85"/>
      <c r="Z59" s="85"/>
    </row>
    <row r="60" spans="1:27" ht="20.100000000000001" customHeight="1" x14ac:dyDescent="0.15">
      <c r="A60" s="60"/>
      <c r="B60" s="60"/>
      <c r="C60" s="72" t="s">
        <v>28</v>
      </c>
      <c r="D60" s="73"/>
      <c r="E60" s="73"/>
      <c r="F60" s="73"/>
      <c r="G60" s="73"/>
      <c r="H60" s="74"/>
      <c r="I60" s="108"/>
    </row>
    <row r="61" spans="1:27" ht="15" customHeight="1" x14ac:dyDescent="0.15">
      <c r="A61" s="60"/>
      <c r="B61" s="60"/>
      <c r="C61" s="75"/>
      <c r="D61" s="76"/>
      <c r="E61" s="76"/>
      <c r="F61" s="76"/>
      <c r="G61" s="76"/>
      <c r="H61" s="76"/>
      <c r="I61" s="77"/>
      <c r="J61" s="77"/>
      <c r="K61" s="77"/>
      <c r="L61" s="77"/>
      <c r="M61" s="77"/>
      <c r="N61" s="77"/>
      <c r="O61" s="77"/>
      <c r="P61" s="77"/>
      <c r="Q61" s="77"/>
      <c r="R61" s="77"/>
      <c r="S61" s="77"/>
      <c r="T61" s="77"/>
      <c r="U61" s="77"/>
      <c r="V61" s="77"/>
      <c r="W61" s="77"/>
      <c r="X61" s="77"/>
      <c r="Y61" s="77"/>
      <c r="Z61" s="78"/>
    </row>
    <row r="62" spans="1:27" ht="20.100000000000001" customHeight="1" x14ac:dyDescent="0.15">
      <c r="A62" s="60"/>
      <c r="B62" s="60"/>
      <c r="C62" s="75"/>
      <c r="D62" s="109" t="s">
        <v>29</v>
      </c>
      <c r="E62" s="109"/>
      <c r="F62" s="109"/>
      <c r="G62" s="109"/>
      <c r="H62" s="109"/>
      <c r="I62" s="109"/>
      <c r="J62" s="109"/>
      <c r="K62" s="109"/>
      <c r="L62" s="109"/>
      <c r="M62" s="109"/>
      <c r="N62" s="109"/>
      <c r="O62" s="109"/>
      <c r="P62" s="109"/>
      <c r="Q62" s="109"/>
      <c r="R62" s="109"/>
      <c r="S62" s="109"/>
      <c r="T62" s="109"/>
      <c r="U62" s="109"/>
      <c r="V62" s="109"/>
      <c r="W62" s="109"/>
      <c r="X62" s="109"/>
      <c r="Y62" s="109"/>
      <c r="Z62" s="84"/>
    </row>
    <row r="63" spans="1:27" ht="20.100000000000001" customHeight="1" x14ac:dyDescent="0.15">
      <c r="A63" s="60">
        <f>IFERROR(IF(AND($I63&lt;&gt;"しない", $I63&lt;&gt;"する"),1001,0),3)</f>
        <v>1001</v>
      </c>
      <c r="B63" s="60"/>
      <c r="C63" s="79"/>
      <c r="D63" s="80">
        <v>1</v>
      </c>
      <c r="E63" s="85" t="s">
        <v>30</v>
      </c>
      <c r="F63" s="85"/>
      <c r="G63" s="85"/>
      <c r="H63" s="85"/>
      <c r="I63" s="22"/>
      <c r="J63" s="22"/>
      <c r="K63" s="22"/>
      <c r="L63" s="22"/>
      <c r="M63" s="22"/>
      <c r="N63" s="85"/>
      <c r="O63" s="85"/>
      <c r="P63" s="85"/>
      <c r="Q63" s="85"/>
      <c r="R63" s="85"/>
      <c r="S63" s="85"/>
      <c r="T63" s="85"/>
      <c r="U63" s="85"/>
      <c r="V63" s="85"/>
      <c r="W63" s="85"/>
      <c r="X63" s="85"/>
      <c r="Y63" s="85"/>
      <c r="Z63" s="84"/>
    </row>
    <row r="64" spans="1:27" ht="20.100000000000001" customHeight="1" x14ac:dyDescent="0.15">
      <c r="A64" s="60"/>
      <c r="B64" s="60"/>
      <c r="C64" s="79"/>
      <c r="D64" s="85"/>
      <c r="E64" s="85"/>
      <c r="F64" s="85"/>
      <c r="G64" s="85"/>
      <c r="H64" s="85"/>
      <c r="I64" s="91"/>
      <c r="J64" s="87" t="s">
        <v>4</v>
      </c>
      <c r="K64" s="86"/>
      <c r="L64" s="86"/>
      <c r="M64" s="86"/>
      <c r="N64" s="86"/>
      <c r="O64" s="86"/>
      <c r="P64" s="86"/>
      <c r="Q64" s="86"/>
      <c r="R64" s="86"/>
      <c r="S64" s="86"/>
      <c r="T64" s="86"/>
      <c r="U64" s="86"/>
      <c r="V64" s="86"/>
      <c r="W64" s="86"/>
      <c r="X64" s="86"/>
      <c r="Y64" s="86"/>
      <c r="Z64" s="84"/>
    </row>
    <row r="65" spans="1:26" ht="20.100000000000001" hidden="1" customHeight="1" x14ac:dyDescent="0.15">
      <c r="A65" s="60"/>
      <c r="B65" s="60"/>
      <c r="C65" s="79"/>
      <c r="D65" s="85"/>
      <c r="E65" s="85"/>
      <c r="F65" s="85"/>
      <c r="G65" s="85"/>
      <c r="H65" s="85"/>
      <c r="I65" s="91"/>
      <c r="J65" s="86"/>
      <c r="K65" s="86"/>
      <c r="L65" s="86"/>
      <c r="M65" s="86"/>
      <c r="N65" s="86"/>
      <c r="O65" s="86"/>
      <c r="P65" s="86"/>
      <c r="Q65" s="86"/>
      <c r="R65" s="86"/>
      <c r="S65" s="86"/>
      <c r="T65" s="86"/>
      <c r="U65" s="86"/>
      <c r="V65" s="86"/>
      <c r="W65" s="86"/>
      <c r="X65" s="86"/>
      <c r="Y65" s="86"/>
      <c r="Z65" s="84"/>
    </row>
    <row r="66" spans="1:26" ht="20.100000000000001" hidden="1" customHeight="1" x14ac:dyDescent="0.15">
      <c r="A66" s="60"/>
      <c r="B66" s="60"/>
      <c r="C66" s="79"/>
      <c r="D66" s="85"/>
      <c r="E66" s="85"/>
      <c r="F66" s="85"/>
      <c r="G66" s="85"/>
      <c r="H66" s="85"/>
      <c r="I66" s="91"/>
      <c r="J66" s="86"/>
      <c r="K66" s="86"/>
      <c r="L66" s="86"/>
      <c r="M66" s="86"/>
      <c r="N66" s="86"/>
      <c r="O66" s="86"/>
      <c r="P66" s="86"/>
      <c r="Q66" s="86"/>
      <c r="R66" s="86"/>
      <c r="S66" s="86"/>
      <c r="T66" s="86"/>
      <c r="U66" s="86"/>
      <c r="V66" s="86"/>
      <c r="W66" s="86"/>
      <c r="X66" s="86"/>
      <c r="Y66" s="86"/>
      <c r="Z66" s="84"/>
    </row>
    <row r="67" spans="1:26" ht="20.100000000000001" hidden="1" customHeight="1" x14ac:dyDescent="0.15">
      <c r="A67" s="60"/>
      <c r="B67" s="60"/>
      <c r="C67" s="79"/>
      <c r="D67" s="85"/>
      <c r="E67" s="85"/>
      <c r="F67" s="85"/>
      <c r="G67" s="85"/>
      <c r="H67" s="85"/>
      <c r="I67" s="91"/>
      <c r="J67" s="86"/>
      <c r="K67" s="86"/>
      <c r="L67" s="86"/>
      <c r="M67" s="86"/>
      <c r="N67" s="86"/>
      <c r="O67" s="86"/>
      <c r="P67" s="86"/>
      <c r="Q67" s="86"/>
      <c r="R67" s="86"/>
      <c r="S67" s="86"/>
      <c r="T67" s="86"/>
      <c r="U67" s="86"/>
      <c r="V67" s="86"/>
      <c r="W67" s="86"/>
      <c r="X67" s="86"/>
      <c r="Y67" s="86"/>
      <c r="Z67" s="84"/>
    </row>
    <row r="68" spans="1:26" ht="20.100000000000001" hidden="1" customHeight="1" x14ac:dyDescent="0.15">
      <c r="A68" s="60"/>
      <c r="B68" s="60"/>
      <c r="C68" s="79"/>
      <c r="D68" s="85"/>
      <c r="E68" s="85"/>
      <c r="F68" s="85"/>
      <c r="G68" s="85"/>
      <c r="H68" s="85"/>
      <c r="I68" s="91"/>
      <c r="J68" s="86"/>
      <c r="K68" s="86"/>
      <c r="L68" s="86"/>
      <c r="M68" s="86"/>
      <c r="N68" s="86"/>
      <c r="O68" s="86"/>
      <c r="P68" s="86"/>
      <c r="Q68" s="86"/>
      <c r="R68" s="86"/>
      <c r="S68" s="86"/>
      <c r="T68" s="86"/>
      <c r="U68" s="86"/>
      <c r="V68" s="86"/>
      <c r="W68" s="86"/>
      <c r="X68" s="86"/>
      <c r="Y68" s="86"/>
      <c r="Z68" s="84"/>
    </row>
    <row r="69" spans="1:26" ht="20.100000000000001" customHeight="1" x14ac:dyDescent="0.15">
      <c r="A69" s="60">
        <f>IFERROR(IF(OR(AND($I63="する",TRIM($I69)=""),AND($I63="しない",NOT(ISBLANK($I69)))),1001,0),3)</f>
        <v>0</v>
      </c>
      <c r="B69" s="60"/>
      <c r="C69" s="79"/>
      <c r="D69" s="80">
        <v>2</v>
      </c>
      <c r="E69" s="55" t="s">
        <v>9</v>
      </c>
      <c r="I69" s="34"/>
      <c r="J69" s="35"/>
      <c r="K69" s="35"/>
      <c r="L69" s="35"/>
      <c r="M69" s="35"/>
      <c r="N69" s="85"/>
      <c r="O69" s="85"/>
      <c r="P69" s="85"/>
      <c r="Q69" s="85"/>
      <c r="R69" s="85"/>
      <c r="S69" s="85"/>
      <c r="T69" s="85"/>
      <c r="U69" s="85"/>
      <c r="V69" s="85"/>
      <c r="W69" s="85"/>
      <c r="X69" s="85"/>
      <c r="Y69" s="85"/>
      <c r="Z69" s="84"/>
    </row>
    <row r="70" spans="1:26" ht="20.100000000000001" customHeight="1" x14ac:dyDescent="0.15">
      <c r="A70" s="60"/>
      <c r="B70" s="60"/>
      <c r="C70" s="79"/>
      <c r="D70" s="80"/>
      <c r="E70" s="85"/>
      <c r="F70" s="85"/>
      <c r="G70" s="85"/>
      <c r="H70" s="85"/>
      <c r="I70" s="82"/>
      <c r="J70" s="87" t="s">
        <v>56</v>
      </c>
      <c r="K70" s="86"/>
      <c r="L70" s="86"/>
      <c r="M70" s="86"/>
      <c r="N70" s="86"/>
      <c r="O70" s="86"/>
      <c r="P70" s="86"/>
      <c r="Q70" s="86"/>
      <c r="R70" s="86"/>
      <c r="S70" s="86"/>
      <c r="T70" s="86"/>
      <c r="U70" s="86"/>
      <c r="V70" s="86"/>
      <c r="W70" s="86"/>
      <c r="X70" s="86"/>
      <c r="Y70" s="86"/>
      <c r="Z70" s="84"/>
    </row>
    <row r="71" spans="1:26" ht="20.100000000000001" customHeight="1" x14ac:dyDescent="0.15">
      <c r="A71" s="60">
        <f>IFERROR(IF(OR(AND($I63="する",AND($I71&lt;&gt;"", OR(ISERROR(FIND("@"&amp;LEFT($I71,3)&amp;"@", 都道府県3))=FALSE, ISERROR(FIND("@"&amp;LEFT($I71,4)&amp;"@",都道府県4))=FALSE))=FALSE),AND($I63="しない",NOT(ISBLANK($I71)))),1001,0),3)</f>
        <v>0</v>
      </c>
      <c r="B71" s="60"/>
      <c r="C71" s="79"/>
      <c r="D71" s="80">
        <v>3</v>
      </c>
      <c r="E71" s="55" t="s">
        <v>10</v>
      </c>
      <c r="I71" s="36"/>
      <c r="J71" s="36"/>
      <c r="K71" s="36"/>
      <c r="L71" s="36"/>
      <c r="M71" s="36"/>
      <c r="N71" s="36"/>
      <c r="O71" s="36"/>
      <c r="P71" s="36"/>
      <c r="Q71" s="37"/>
      <c r="R71" s="36"/>
      <c r="S71" s="36"/>
      <c r="T71" s="36"/>
      <c r="U71" s="36"/>
      <c r="V71" s="36"/>
      <c r="W71" s="36"/>
      <c r="X71" s="36"/>
      <c r="Y71" s="36"/>
      <c r="Z71" s="84"/>
    </row>
    <row r="72" spans="1:26" ht="20.100000000000001" customHeight="1" x14ac:dyDescent="0.15">
      <c r="A72" s="60"/>
      <c r="B72" s="60"/>
      <c r="C72" s="79"/>
      <c r="D72" s="80"/>
      <c r="E72" s="85"/>
      <c r="F72" s="85"/>
      <c r="G72" s="85"/>
      <c r="H72" s="85"/>
      <c r="I72" s="82"/>
      <c r="J72" s="87" t="s">
        <v>11</v>
      </c>
      <c r="K72" s="86"/>
      <c r="L72" s="86"/>
      <c r="M72" s="86"/>
      <c r="N72" s="86"/>
      <c r="O72" s="86"/>
      <c r="P72" s="86"/>
      <c r="Q72" s="86"/>
      <c r="R72" s="86"/>
      <c r="S72" s="86"/>
      <c r="T72" s="86"/>
      <c r="U72" s="86"/>
      <c r="V72" s="86"/>
      <c r="W72" s="86"/>
      <c r="X72" s="86"/>
      <c r="Y72" s="86"/>
      <c r="Z72" s="84"/>
    </row>
    <row r="73" spans="1:26" ht="20.100000000000001" customHeight="1" x14ac:dyDescent="0.15">
      <c r="A73" s="60">
        <f>IFERROR(IF(OR(AND($I63="する",TRIM($I73)=""),AND($I63="しない",NOT(ISBLANK($I73)))),1001,0),3)</f>
        <v>0</v>
      </c>
      <c r="B73" s="60"/>
      <c r="C73" s="79"/>
      <c r="D73" s="80">
        <v>4</v>
      </c>
      <c r="E73" s="55" t="s">
        <v>12</v>
      </c>
      <c r="I73" s="22"/>
      <c r="J73" s="22"/>
      <c r="K73" s="22"/>
      <c r="L73" s="22"/>
      <c r="M73" s="22"/>
      <c r="N73" s="22"/>
      <c r="O73" s="22"/>
      <c r="P73" s="22"/>
      <c r="Q73" s="33"/>
      <c r="R73" s="22"/>
      <c r="S73" s="22"/>
      <c r="T73" s="22"/>
      <c r="U73" s="22"/>
      <c r="V73" s="22"/>
      <c r="W73" s="22"/>
      <c r="X73" s="22"/>
      <c r="Y73" s="22"/>
      <c r="Z73" s="84"/>
    </row>
    <row r="74" spans="1:26" ht="30" customHeight="1" x14ac:dyDescent="0.15">
      <c r="A74" s="60"/>
      <c r="B74" s="60"/>
      <c r="C74" s="88"/>
      <c r="D74" s="85"/>
      <c r="I74" s="82"/>
      <c r="J74" s="110" t="s">
        <v>552</v>
      </c>
      <c r="K74" s="110"/>
      <c r="L74" s="110"/>
      <c r="M74" s="110"/>
      <c r="N74" s="110"/>
      <c r="O74" s="110"/>
      <c r="P74" s="110"/>
      <c r="Q74" s="110"/>
      <c r="R74" s="110"/>
      <c r="S74" s="110"/>
      <c r="T74" s="110"/>
      <c r="U74" s="110"/>
      <c r="V74" s="110"/>
      <c r="W74" s="110"/>
      <c r="X74" s="110"/>
      <c r="Y74" s="110"/>
      <c r="Z74" s="84"/>
    </row>
    <row r="75" spans="1:26" ht="20.100000000000001" customHeight="1" x14ac:dyDescent="0.15">
      <c r="A75" s="60">
        <f>IFERROR(IF(OR(AND($I63="する",TRIM($I75)=""),AND($I63="しない",NOT(ISBLANK($I75)))),1001,0),3)</f>
        <v>0</v>
      </c>
      <c r="B75" s="60"/>
      <c r="C75" s="79"/>
      <c r="D75" s="80">
        <v>5</v>
      </c>
      <c r="E75" s="55" t="s">
        <v>13</v>
      </c>
      <c r="I75" s="22"/>
      <c r="J75" s="22"/>
      <c r="K75" s="22"/>
      <c r="L75" s="22"/>
      <c r="M75" s="22"/>
      <c r="N75" s="22"/>
      <c r="O75" s="22"/>
      <c r="P75" s="22"/>
      <c r="Q75" s="22"/>
      <c r="R75" s="22"/>
      <c r="S75" s="22"/>
      <c r="T75" s="22"/>
      <c r="U75" s="22"/>
      <c r="V75" s="22"/>
      <c r="W75" s="22"/>
      <c r="X75" s="22"/>
      <c r="Y75" s="22"/>
      <c r="Z75" s="84"/>
    </row>
    <row r="76" spans="1:26" ht="30" customHeight="1" x14ac:dyDescent="0.15">
      <c r="A76" s="60"/>
      <c r="B76" s="60"/>
      <c r="C76" s="88"/>
      <c r="D76" s="85"/>
      <c r="E76" s="85"/>
      <c r="F76" s="85"/>
      <c r="G76" s="85"/>
      <c r="H76" s="85"/>
      <c r="I76" s="82"/>
      <c r="J76" s="110" t="s">
        <v>553</v>
      </c>
      <c r="K76" s="110"/>
      <c r="L76" s="110"/>
      <c r="M76" s="110"/>
      <c r="N76" s="110"/>
      <c r="O76" s="110"/>
      <c r="P76" s="110"/>
      <c r="Q76" s="110"/>
      <c r="R76" s="110"/>
      <c r="S76" s="110"/>
      <c r="T76" s="110"/>
      <c r="U76" s="110"/>
      <c r="V76" s="110"/>
      <c r="W76" s="110"/>
      <c r="X76" s="110"/>
      <c r="Y76" s="110"/>
      <c r="Z76" s="84"/>
    </row>
    <row r="77" spans="1:26" ht="20.100000000000001" customHeight="1" x14ac:dyDescent="0.15">
      <c r="A77" s="60">
        <f>IFERROR(IF(OR(AND($I63="する",TRIM($I77)=""),AND($I63="しない",NOT(ISBLANK($I77)))),1001,0),3)</f>
        <v>0</v>
      </c>
      <c r="B77" s="60"/>
      <c r="C77" s="79"/>
      <c r="D77" s="80">
        <v>6</v>
      </c>
      <c r="E77" s="55" t="s">
        <v>31</v>
      </c>
      <c r="I77" s="22"/>
      <c r="J77" s="22"/>
      <c r="K77" s="22"/>
      <c r="L77" s="22"/>
      <c r="M77" s="22"/>
      <c r="N77" s="22"/>
      <c r="O77" s="22"/>
      <c r="P77" s="22"/>
      <c r="Q77" s="22"/>
      <c r="R77" s="22"/>
      <c r="S77" s="22"/>
      <c r="T77" s="22"/>
      <c r="U77" s="22"/>
      <c r="V77" s="22"/>
      <c r="W77" s="22"/>
      <c r="X77" s="22"/>
      <c r="Y77" s="22"/>
      <c r="Z77" s="84"/>
    </row>
    <row r="78" spans="1:26" ht="20.100000000000001" customHeight="1" x14ac:dyDescent="0.15">
      <c r="A78" s="60"/>
      <c r="B78" s="60"/>
      <c r="C78" s="88"/>
      <c r="D78" s="85"/>
      <c r="E78" s="85"/>
      <c r="F78" s="85"/>
      <c r="G78" s="85"/>
      <c r="H78" s="85"/>
      <c r="I78" s="82"/>
      <c r="J78" s="97" t="s">
        <v>32</v>
      </c>
      <c r="K78" s="86"/>
      <c r="L78" s="86"/>
      <c r="M78" s="86"/>
      <c r="N78" s="86"/>
      <c r="O78" s="86"/>
      <c r="P78" s="86"/>
      <c r="Q78" s="86"/>
      <c r="R78" s="86"/>
      <c r="S78" s="86"/>
      <c r="T78" s="86"/>
      <c r="U78" s="86"/>
      <c r="V78" s="86"/>
      <c r="W78" s="86"/>
      <c r="X78" s="86"/>
      <c r="Y78" s="86"/>
      <c r="Z78" s="84"/>
    </row>
    <row r="79" spans="1:26" ht="20.100000000000001" customHeight="1" x14ac:dyDescent="0.15">
      <c r="A79" s="60">
        <f>IFERROR(IF(OR(AND($I63="する",OR(TRIM($I79)="", NOT(OR(IFERROR(SEARCH(" ",$I79),0)&gt;0, IFERROR(SEARCH("　",$I79),0)&gt;0)))),AND($I63="しない",NOT(ISBLANK($I79)))),1001,0),3)</f>
        <v>0</v>
      </c>
      <c r="B79" s="60"/>
      <c r="C79" s="79"/>
      <c r="D79" s="80">
        <v>7</v>
      </c>
      <c r="E79" s="55" t="s">
        <v>33</v>
      </c>
      <c r="I79" s="22"/>
      <c r="J79" s="22"/>
      <c r="K79" s="22"/>
      <c r="L79" s="22"/>
      <c r="M79" s="22"/>
      <c r="N79" s="22"/>
      <c r="O79" s="22"/>
      <c r="P79" s="22"/>
      <c r="Q79" s="22"/>
      <c r="R79" s="22"/>
      <c r="S79" s="22"/>
      <c r="T79" s="22"/>
      <c r="U79" s="22"/>
      <c r="V79" s="22"/>
      <c r="W79" s="22"/>
      <c r="X79" s="22"/>
      <c r="Y79" s="22"/>
      <c r="Z79" s="84"/>
    </row>
    <row r="80" spans="1:26" ht="20.100000000000001" customHeight="1" x14ac:dyDescent="0.15">
      <c r="A80" s="60"/>
      <c r="B80" s="60"/>
      <c r="C80" s="88"/>
      <c r="D80" s="85"/>
      <c r="E80" s="111" t="s">
        <v>34</v>
      </c>
      <c r="F80" s="85"/>
      <c r="G80" s="85"/>
      <c r="H80" s="85"/>
      <c r="I80" s="91"/>
      <c r="J80" s="87" t="s">
        <v>17</v>
      </c>
      <c r="K80" s="87"/>
      <c r="L80" s="87"/>
      <c r="M80" s="87"/>
      <c r="N80" s="87"/>
      <c r="O80" s="87"/>
      <c r="P80" s="87"/>
      <c r="Q80" s="87"/>
      <c r="R80" s="87"/>
      <c r="S80" s="87"/>
      <c r="T80" s="87"/>
      <c r="U80" s="87"/>
      <c r="V80" s="87"/>
      <c r="W80" s="87"/>
      <c r="X80" s="87"/>
      <c r="Y80" s="87"/>
      <c r="Z80" s="84"/>
    </row>
    <row r="81" spans="1:27" ht="20.100000000000001" customHeight="1" x14ac:dyDescent="0.15">
      <c r="A81" s="60">
        <f>IFERROR(IF(OR(AND($I63="する",OR(TRIM($I81)="", NOT(OR(IFERROR(SEARCH(" ",$I81),0)&gt;0, IFERROR(SEARCH("　",$I81),0)&gt;0)))),AND($I63="しない",NOT(ISBLANK($I81)))),1001,0),3)</f>
        <v>0</v>
      </c>
      <c r="B81" s="60"/>
      <c r="C81" s="79"/>
      <c r="D81" s="80">
        <v>8</v>
      </c>
      <c r="E81" s="55" t="s">
        <v>33</v>
      </c>
      <c r="I81" s="22"/>
      <c r="J81" s="22"/>
      <c r="K81" s="22"/>
      <c r="L81" s="22"/>
      <c r="M81" s="22"/>
      <c r="N81" s="22"/>
      <c r="O81" s="22"/>
      <c r="P81" s="22"/>
      <c r="Q81" s="22"/>
      <c r="R81" s="22"/>
      <c r="S81" s="22"/>
      <c r="T81" s="22"/>
      <c r="U81" s="22"/>
      <c r="V81" s="22"/>
      <c r="W81" s="22"/>
      <c r="X81" s="22"/>
      <c r="Y81" s="22"/>
      <c r="Z81" s="84"/>
    </row>
    <row r="82" spans="1:27" ht="20.100000000000001" customHeight="1" x14ac:dyDescent="0.15">
      <c r="A82" s="60"/>
      <c r="B82" s="60"/>
      <c r="C82" s="88"/>
      <c r="D82" s="85"/>
      <c r="E82" s="85"/>
      <c r="F82" s="85"/>
      <c r="G82" s="85"/>
      <c r="H82" s="85"/>
      <c r="I82" s="91"/>
      <c r="J82" s="87" t="s">
        <v>19</v>
      </c>
      <c r="K82" s="87"/>
      <c r="L82" s="87"/>
      <c r="M82" s="87"/>
      <c r="N82" s="87"/>
      <c r="O82" s="87"/>
      <c r="P82" s="87"/>
      <c r="Q82" s="87"/>
      <c r="R82" s="87"/>
      <c r="S82" s="87"/>
      <c r="T82" s="87"/>
      <c r="U82" s="87"/>
      <c r="V82" s="87"/>
      <c r="W82" s="87"/>
      <c r="X82" s="87"/>
      <c r="Y82" s="87"/>
      <c r="Z82" s="84"/>
    </row>
    <row r="83" spans="1:27" ht="20.100000000000001" customHeight="1" x14ac:dyDescent="0.15">
      <c r="A83" s="60">
        <f>IFERROR(IF(OR(AND($I63="する",NOT(AND(TRIM($I83)&lt;&gt;"",ISNUMBER(VALUE(SUBSTITUTE($I83,"-",""))),IFERROR(SEARCH("-",$I83),0)&gt;0))), AND($I63="しない",NOT(ISBLANK($I83)))),1001,0),3)</f>
        <v>0</v>
      </c>
      <c r="B83" s="60"/>
      <c r="C83" s="79"/>
      <c r="D83" s="80">
        <v>9</v>
      </c>
      <c r="E83" s="55" t="s">
        <v>20</v>
      </c>
      <c r="I83" s="22"/>
      <c r="J83" s="22"/>
      <c r="K83" s="22"/>
      <c r="L83" s="22"/>
      <c r="M83" s="22"/>
      <c r="O83" s="92" t="s">
        <v>21</v>
      </c>
      <c r="P83" s="1"/>
      <c r="Q83" s="55" t="s">
        <v>22</v>
      </c>
      <c r="Y83" s="86"/>
      <c r="Z83" s="84"/>
    </row>
    <row r="84" spans="1:27" ht="20.100000000000001" customHeight="1" x14ac:dyDescent="0.15">
      <c r="A84" s="60">
        <f>IFERROR(IF(AND($I63="しない",NOT(ISBLANK($P83))),1001,0),3)</f>
        <v>0</v>
      </c>
      <c r="B84" s="60"/>
      <c r="C84" s="88"/>
      <c r="D84" s="85"/>
      <c r="E84" s="85"/>
      <c r="F84" s="85"/>
      <c r="G84" s="85"/>
      <c r="H84" s="85"/>
      <c r="I84" s="82"/>
      <c r="J84" s="87" t="s">
        <v>23</v>
      </c>
      <c r="K84" s="86"/>
      <c r="L84" s="86"/>
      <c r="M84" s="86"/>
      <c r="N84" s="86"/>
      <c r="O84" s="86"/>
      <c r="P84" s="86"/>
      <c r="Q84" s="86"/>
      <c r="R84" s="86"/>
      <c r="S84" s="86"/>
      <c r="T84" s="86"/>
      <c r="U84" s="86"/>
      <c r="V84" s="86"/>
      <c r="W84" s="86"/>
      <c r="X84" s="86"/>
      <c r="Y84" s="86"/>
      <c r="Z84" s="84"/>
    </row>
    <row r="85" spans="1:27" ht="20.100000000000001" customHeight="1" x14ac:dyDescent="0.15">
      <c r="A85" s="60">
        <f>IFERROR(IF(OR(AND($I63="する",AND(TRIM($I85)&lt;&gt;"",NOT(AND(ISNUMBER(VALUE(SUBSTITUTE($I85,"-",""))),IFERROR(SEARCH("-",$I85),0)&gt;0)))), AND($I63="しない",NOT(ISBLANK($I85)))),1001,0),3)</f>
        <v>0</v>
      </c>
      <c r="B85" s="60"/>
      <c r="C85" s="79"/>
      <c r="D85" s="80">
        <v>10</v>
      </c>
      <c r="E85" s="55" t="s">
        <v>24</v>
      </c>
      <c r="I85" s="22"/>
      <c r="J85" s="22"/>
      <c r="K85" s="22"/>
      <c r="L85" s="22"/>
      <c r="M85" s="22"/>
      <c r="N85" s="86"/>
      <c r="O85" s="86"/>
      <c r="P85" s="86"/>
      <c r="Q85" s="86"/>
      <c r="R85" s="86"/>
      <c r="S85" s="86"/>
      <c r="T85" s="86"/>
      <c r="U85" s="86"/>
      <c r="V85" s="86"/>
      <c r="W85" s="86"/>
      <c r="X85" s="86"/>
      <c r="Y85" s="86"/>
      <c r="Z85" s="84"/>
    </row>
    <row r="86" spans="1:27" ht="20.100000000000001" customHeight="1" x14ac:dyDescent="0.15">
      <c r="A86" s="60"/>
      <c r="B86" s="60"/>
      <c r="C86" s="88"/>
      <c r="D86" s="85"/>
      <c r="E86" s="85"/>
      <c r="F86" s="85"/>
      <c r="G86" s="85"/>
      <c r="H86" s="85"/>
      <c r="I86" s="82"/>
      <c r="J86" s="87" t="s">
        <v>23</v>
      </c>
      <c r="K86" s="86"/>
      <c r="L86" s="86"/>
      <c r="M86" s="86"/>
      <c r="N86" s="86"/>
      <c r="O86" s="86"/>
      <c r="P86" s="86"/>
      <c r="Q86" s="86"/>
      <c r="R86" s="86"/>
      <c r="S86" s="86"/>
      <c r="T86" s="86"/>
      <c r="U86" s="86"/>
      <c r="V86" s="86"/>
      <c r="W86" s="86"/>
      <c r="X86" s="86"/>
      <c r="Y86" s="86"/>
      <c r="Z86" s="84"/>
    </row>
    <row r="87" spans="1:27" ht="20.100000000000001" customHeight="1" x14ac:dyDescent="0.15">
      <c r="A87" s="60">
        <f>IFERROR(IF(OR(AND($I63="する",AND(TRIM($I87)&lt;&gt;"",NOT(IFERROR(SEARCH("@",$I87),0)&gt;0))),AND($I63="しない",NOT(ISBLANK($I87)))),1001,0),3)</f>
        <v>0</v>
      </c>
      <c r="B87" s="60"/>
      <c r="C87" s="88"/>
      <c r="D87" s="80">
        <v>11</v>
      </c>
      <c r="E87" s="55" t="s">
        <v>25</v>
      </c>
      <c r="I87" s="22"/>
      <c r="J87" s="22"/>
      <c r="K87" s="22"/>
      <c r="L87" s="22"/>
      <c r="M87" s="22"/>
      <c r="N87" s="22"/>
      <c r="O87" s="22"/>
      <c r="P87" s="22"/>
      <c r="Q87" s="32"/>
      <c r="R87" s="22"/>
      <c r="S87" s="22"/>
      <c r="T87" s="22"/>
      <c r="U87" s="22"/>
      <c r="V87" s="22"/>
      <c r="W87" s="22"/>
      <c r="X87" s="22"/>
      <c r="Y87" s="22"/>
      <c r="Z87" s="84"/>
    </row>
    <row r="88" spans="1:27" ht="20.100000000000001" customHeight="1" x14ac:dyDescent="0.15">
      <c r="A88" s="60"/>
      <c r="B88" s="60"/>
      <c r="C88" s="88"/>
      <c r="D88" s="80"/>
      <c r="I88" s="82"/>
      <c r="J88" s="93" t="s">
        <v>54</v>
      </c>
      <c r="K88" s="112"/>
      <c r="L88" s="86"/>
      <c r="M88" s="86"/>
      <c r="N88" s="86"/>
      <c r="O88" s="86"/>
      <c r="P88" s="86"/>
      <c r="Q88" s="113"/>
      <c r="R88" s="86"/>
      <c r="S88" s="86"/>
      <c r="T88" s="86"/>
      <c r="U88" s="86"/>
      <c r="V88" s="86"/>
      <c r="W88" s="86"/>
      <c r="X88" s="86"/>
      <c r="Y88" s="86"/>
      <c r="Z88" s="85"/>
      <c r="AA88" s="96"/>
    </row>
    <row r="89" spans="1:27" ht="20.100000000000001" customHeight="1" x14ac:dyDescent="0.15">
      <c r="A89" s="60"/>
      <c r="B89" s="60"/>
      <c r="C89" s="88"/>
      <c r="D89" s="85"/>
      <c r="E89" s="85"/>
      <c r="F89" s="85"/>
      <c r="G89" s="85"/>
      <c r="H89" s="85"/>
      <c r="I89" s="91"/>
      <c r="J89" s="114"/>
      <c r="K89" s="114"/>
      <c r="L89" s="114"/>
      <c r="M89" s="114"/>
      <c r="N89" s="114"/>
      <c r="O89" s="114"/>
      <c r="P89" s="114"/>
      <c r="Q89" s="114"/>
      <c r="R89" s="114"/>
      <c r="S89" s="114"/>
      <c r="T89" s="114"/>
      <c r="U89" s="114"/>
      <c r="V89" s="114"/>
      <c r="W89" s="114"/>
      <c r="X89" s="114"/>
      <c r="Y89" s="114"/>
      <c r="Z89" s="84"/>
    </row>
    <row r="90" spans="1:27" ht="30" customHeight="1" x14ac:dyDescent="0.15">
      <c r="A90" s="71"/>
      <c r="B90" s="60"/>
      <c r="C90" s="75"/>
      <c r="D90" s="99" t="s">
        <v>570</v>
      </c>
      <c r="E90" s="99"/>
      <c r="F90" s="99"/>
      <c r="G90" s="99"/>
      <c r="H90" s="99"/>
      <c r="I90" s="99"/>
      <c r="J90" s="99"/>
      <c r="K90" s="99"/>
      <c r="L90" s="99"/>
      <c r="M90" s="99"/>
      <c r="N90" s="99"/>
      <c r="O90" s="99"/>
      <c r="P90" s="99"/>
      <c r="Q90" s="99"/>
      <c r="R90" s="99"/>
      <c r="S90" s="99"/>
      <c r="T90" s="99"/>
      <c r="U90" s="99"/>
      <c r="V90" s="99"/>
      <c r="W90" s="99"/>
      <c r="X90" s="99"/>
      <c r="Y90" s="99"/>
      <c r="Z90" s="100"/>
    </row>
    <row r="91" spans="1:27" ht="20.100000000000001" customHeight="1" x14ac:dyDescent="0.15">
      <c r="A91" s="60"/>
      <c r="B91" s="60"/>
      <c r="C91" s="79"/>
      <c r="D91" s="80">
        <v>12</v>
      </c>
      <c r="E91" s="55" t="s">
        <v>61</v>
      </c>
      <c r="I91" s="34"/>
      <c r="J91" s="35"/>
      <c r="K91" s="35"/>
      <c r="L91" s="35"/>
      <c r="M91" s="35"/>
      <c r="N91" s="85"/>
      <c r="O91" s="85"/>
      <c r="P91" s="85"/>
      <c r="Q91" s="85"/>
      <c r="R91" s="85"/>
      <c r="S91" s="85"/>
      <c r="T91" s="85"/>
      <c r="U91" s="85"/>
      <c r="V91" s="85"/>
      <c r="W91" s="85"/>
      <c r="X91" s="85"/>
      <c r="Y91" s="85"/>
      <c r="Z91" s="84"/>
    </row>
    <row r="92" spans="1:27" ht="20.100000000000001" customHeight="1" x14ac:dyDescent="0.15">
      <c r="A92" s="60"/>
      <c r="B92" s="60"/>
      <c r="C92" s="79"/>
      <c r="D92" s="85"/>
      <c r="E92" s="85"/>
      <c r="F92" s="85"/>
      <c r="G92" s="85"/>
      <c r="H92" s="85"/>
      <c r="I92" s="82"/>
      <c r="J92" s="87" t="s">
        <v>56</v>
      </c>
      <c r="K92" s="86"/>
      <c r="L92" s="86"/>
      <c r="M92" s="86"/>
      <c r="N92" s="86"/>
      <c r="O92" s="86"/>
      <c r="P92" s="86"/>
      <c r="Q92" s="86"/>
      <c r="R92" s="86"/>
      <c r="S92" s="86"/>
      <c r="T92" s="86"/>
      <c r="U92" s="86"/>
      <c r="V92" s="86"/>
      <c r="W92" s="86"/>
      <c r="X92" s="86"/>
      <c r="Y92" s="86"/>
      <c r="Z92" s="84"/>
    </row>
    <row r="93" spans="1:27" ht="20.100000000000001" customHeight="1" x14ac:dyDescent="0.15">
      <c r="A93" s="60">
        <f>IFERROR(IF(AND(TRIM($I93)&lt;&gt;"", AND(OR(ISERROR(FIND("@"&amp;LEFT($I93,3)&amp;"@", 都道府県3))=FALSE, ISERROR(FIND("@"&amp;LEFT($I93,4)&amp;"@",都道府県4))=FALSE))=FALSE),1001,0),3)</f>
        <v>0</v>
      </c>
      <c r="B93" s="60"/>
      <c r="C93" s="79"/>
      <c r="D93" s="80">
        <v>13</v>
      </c>
      <c r="E93" s="55" t="s">
        <v>62</v>
      </c>
      <c r="I93" s="36"/>
      <c r="J93" s="36"/>
      <c r="K93" s="36"/>
      <c r="L93" s="36"/>
      <c r="M93" s="36"/>
      <c r="N93" s="36"/>
      <c r="O93" s="36"/>
      <c r="P93" s="36"/>
      <c r="Q93" s="37"/>
      <c r="R93" s="36"/>
      <c r="S93" s="36"/>
      <c r="T93" s="36"/>
      <c r="U93" s="36"/>
      <c r="V93" s="36"/>
      <c r="W93" s="36"/>
      <c r="X93" s="36"/>
      <c r="Y93" s="36"/>
      <c r="Z93" s="84"/>
    </row>
    <row r="94" spans="1:27" ht="20.100000000000001" customHeight="1" x14ac:dyDescent="0.15">
      <c r="A94" s="60"/>
      <c r="B94" s="60"/>
      <c r="C94" s="79"/>
      <c r="D94" s="85"/>
      <c r="E94" s="85"/>
      <c r="F94" s="85"/>
      <c r="G94" s="85"/>
      <c r="H94" s="85"/>
      <c r="I94" s="82"/>
      <c r="J94" s="87" t="s">
        <v>11</v>
      </c>
      <c r="K94" s="86"/>
      <c r="L94" s="86"/>
      <c r="M94" s="86"/>
      <c r="N94" s="86"/>
      <c r="O94" s="86"/>
      <c r="P94" s="86"/>
      <c r="Q94" s="86"/>
      <c r="R94" s="86"/>
      <c r="S94" s="86"/>
      <c r="T94" s="86"/>
      <c r="U94" s="86"/>
      <c r="V94" s="86"/>
      <c r="W94" s="86"/>
      <c r="X94" s="86"/>
      <c r="Y94" s="86"/>
      <c r="Z94" s="84"/>
    </row>
    <row r="95" spans="1:27" ht="20.100000000000001" customHeight="1" x14ac:dyDescent="0.15">
      <c r="A95" s="60">
        <f>IFERROR(IF(AND(TRIM($I95)&lt;&gt;"", NOT(AND(ISNUMBER(VALUE(SUBSTITUTE($I95,"-",""))), IFERROR(SEARCH("-",$I95),0)&gt;0))),1001,0),3)</f>
        <v>0</v>
      </c>
      <c r="B95" s="60"/>
      <c r="C95" s="79"/>
      <c r="D95" s="80">
        <v>14</v>
      </c>
      <c r="E95" s="55" t="s">
        <v>63</v>
      </c>
      <c r="I95" s="22"/>
      <c r="J95" s="22"/>
      <c r="K95" s="22"/>
      <c r="L95" s="22"/>
      <c r="M95" s="22"/>
      <c r="Y95" s="86"/>
      <c r="Z95" s="84"/>
    </row>
    <row r="96" spans="1:27" ht="20.100000000000001" customHeight="1" x14ac:dyDescent="0.15">
      <c r="A96" s="60"/>
      <c r="B96" s="60"/>
      <c r="C96" s="88"/>
      <c r="D96" s="85"/>
      <c r="E96" s="85"/>
      <c r="F96" s="85"/>
      <c r="G96" s="85"/>
      <c r="H96" s="85"/>
      <c r="I96" s="82"/>
      <c r="J96" s="87" t="s">
        <v>23</v>
      </c>
      <c r="K96" s="86"/>
      <c r="L96" s="86"/>
      <c r="M96" s="86"/>
      <c r="N96" s="86"/>
      <c r="O96" s="86"/>
      <c r="P96" s="86"/>
      <c r="Q96" s="86"/>
      <c r="R96" s="86"/>
      <c r="S96" s="86"/>
      <c r="T96" s="86"/>
      <c r="U96" s="86"/>
      <c r="V96" s="86"/>
      <c r="W96" s="86"/>
      <c r="X96" s="86"/>
      <c r="Y96" s="86"/>
      <c r="Z96" s="84"/>
    </row>
    <row r="97" spans="1:27" ht="20.100000000000001" customHeight="1" x14ac:dyDescent="0.15">
      <c r="A97" s="60">
        <f>IFERROR(IF(AND(TRIM($I97)&lt;&gt;"", NOT(AND(ISNUMBER(VALUE(SUBSTITUTE($I97,"-",""))), IFERROR(SEARCH("-",$I97),0)&gt;0))),1001,0),3)</f>
        <v>0</v>
      </c>
      <c r="B97" s="60"/>
      <c r="C97" s="79"/>
      <c r="D97" s="80">
        <v>15</v>
      </c>
      <c r="E97" s="55" t="s">
        <v>64</v>
      </c>
      <c r="I97" s="22"/>
      <c r="J97" s="22"/>
      <c r="K97" s="22"/>
      <c r="L97" s="22"/>
      <c r="M97" s="22"/>
      <c r="N97" s="86"/>
      <c r="O97" s="86"/>
      <c r="P97" s="86"/>
      <c r="Q97" s="86"/>
      <c r="R97" s="86"/>
      <c r="S97" s="86"/>
      <c r="T97" s="86"/>
      <c r="U97" s="86"/>
      <c r="V97" s="86"/>
      <c r="W97" s="86"/>
      <c r="X97" s="86"/>
      <c r="Y97" s="86"/>
      <c r="Z97" s="84"/>
    </row>
    <row r="98" spans="1:27" ht="20.100000000000001" customHeight="1" x14ac:dyDescent="0.15">
      <c r="A98" s="60"/>
      <c r="B98" s="60"/>
      <c r="C98" s="88"/>
      <c r="D98" s="85"/>
      <c r="E98" s="85"/>
      <c r="F98" s="85"/>
      <c r="G98" s="85"/>
      <c r="H98" s="85"/>
      <c r="I98" s="82"/>
      <c r="J98" s="87" t="s">
        <v>23</v>
      </c>
      <c r="K98" s="86"/>
      <c r="L98" s="86"/>
      <c r="M98" s="86"/>
      <c r="N98" s="86"/>
      <c r="O98" s="86"/>
      <c r="P98" s="86"/>
      <c r="Q98" s="86"/>
      <c r="R98" s="86"/>
      <c r="S98" s="86"/>
      <c r="T98" s="86"/>
      <c r="U98" s="86"/>
      <c r="V98" s="86"/>
      <c r="W98" s="86"/>
      <c r="X98" s="86"/>
      <c r="Y98" s="86"/>
      <c r="Z98" s="84"/>
    </row>
    <row r="99" spans="1:27" ht="20.100000000000001" customHeight="1" x14ac:dyDescent="0.15">
      <c r="A99" s="60">
        <f>IFERROR(IF(AND(TRIM($I99)&lt;&gt;"", NOT(IFERROR(SEARCH("@",$I99),0)&gt;0)),1001,0),3)</f>
        <v>0</v>
      </c>
      <c r="B99" s="60"/>
      <c r="C99" s="88"/>
      <c r="D99" s="80">
        <v>16</v>
      </c>
      <c r="E99" s="55" t="s">
        <v>540</v>
      </c>
      <c r="I99" s="22"/>
      <c r="J99" s="22"/>
      <c r="K99" s="22"/>
      <c r="L99" s="22"/>
      <c r="M99" s="22"/>
      <c r="N99" s="22"/>
      <c r="O99" s="22"/>
      <c r="P99" s="22"/>
      <c r="Q99" s="32"/>
      <c r="R99" s="22"/>
      <c r="S99" s="22"/>
      <c r="T99" s="22"/>
      <c r="U99" s="22"/>
      <c r="V99" s="22"/>
      <c r="W99" s="22"/>
      <c r="X99" s="22"/>
      <c r="Y99" s="22"/>
      <c r="Z99" s="84"/>
    </row>
    <row r="100" spans="1:27" ht="20.100000000000001" customHeight="1" x14ac:dyDescent="0.15">
      <c r="A100" s="60"/>
      <c r="B100" s="60"/>
      <c r="C100" s="88"/>
      <c r="D100" s="80"/>
      <c r="I100" s="82"/>
      <c r="J100" s="93" t="s">
        <v>54</v>
      </c>
      <c r="K100" s="94"/>
      <c r="L100" s="87"/>
      <c r="M100" s="87"/>
      <c r="N100" s="87"/>
      <c r="O100" s="87"/>
      <c r="P100" s="87"/>
      <c r="Q100" s="95"/>
      <c r="R100" s="87"/>
      <c r="S100" s="87"/>
      <c r="T100" s="87"/>
      <c r="U100" s="87"/>
      <c r="V100" s="87"/>
      <c r="W100" s="87"/>
      <c r="X100" s="87"/>
      <c r="Y100" s="87"/>
      <c r="Z100" s="85"/>
      <c r="AA100" s="96"/>
    </row>
    <row r="101" spans="1:27" ht="20.100000000000001" customHeight="1" x14ac:dyDescent="0.15">
      <c r="A101" s="60"/>
      <c r="B101" s="60"/>
      <c r="C101" s="101"/>
      <c r="D101" s="102"/>
      <c r="E101" s="102"/>
      <c r="F101" s="102"/>
      <c r="G101" s="102"/>
      <c r="H101" s="102"/>
      <c r="I101" s="115"/>
      <c r="J101" s="116"/>
      <c r="K101" s="117"/>
      <c r="L101" s="116"/>
      <c r="M101" s="116"/>
      <c r="N101" s="116"/>
      <c r="O101" s="116"/>
      <c r="P101" s="116"/>
      <c r="Q101" s="118"/>
      <c r="R101" s="116"/>
      <c r="S101" s="116"/>
      <c r="T101" s="116"/>
      <c r="U101" s="116"/>
      <c r="V101" s="116"/>
      <c r="W101" s="116"/>
      <c r="X101" s="116"/>
      <c r="Y101" s="116"/>
      <c r="Z101" s="102"/>
      <c r="AA101" s="96"/>
    </row>
    <row r="102" spans="1:27" ht="20.100000000000001" customHeight="1" x14ac:dyDescent="0.15">
      <c r="A102" s="60"/>
      <c r="B102" s="60"/>
      <c r="C102" s="85"/>
      <c r="D102" s="85"/>
      <c r="E102" s="85"/>
      <c r="F102" s="85"/>
      <c r="G102" s="85"/>
      <c r="H102" s="85"/>
      <c r="I102" s="106"/>
      <c r="J102" s="85"/>
      <c r="K102" s="119"/>
      <c r="L102" s="85"/>
      <c r="M102" s="85"/>
      <c r="N102" s="85"/>
      <c r="O102" s="85"/>
      <c r="P102" s="85"/>
      <c r="Q102" s="85"/>
      <c r="R102" s="85"/>
      <c r="S102" s="85"/>
      <c r="T102" s="85"/>
      <c r="U102" s="85"/>
      <c r="V102" s="85"/>
      <c r="W102" s="85"/>
      <c r="X102" s="85"/>
      <c r="Y102" s="85"/>
      <c r="Z102" s="85"/>
    </row>
    <row r="103" spans="1:27" ht="15.75" hidden="1" customHeight="1" x14ac:dyDescent="0.15">
      <c r="A103" s="60"/>
      <c r="B103" s="60"/>
      <c r="C103" s="85"/>
      <c r="D103" s="85"/>
      <c r="E103" s="85"/>
      <c r="F103" s="85"/>
      <c r="G103" s="85"/>
      <c r="H103" s="85"/>
      <c r="I103" s="106"/>
      <c r="J103" s="85"/>
      <c r="K103" s="119"/>
      <c r="L103" s="85"/>
      <c r="M103" s="85"/>
      <c r="N103" s="85"/>
      <c r="O103" s="85"/>
      <c r="P103" s="85"/>
      <c r="Q103" s="85"/>
      <c r="R103" s="85"/>
      <c r="S103" s="85"/>
      <c r="T103" s="85"/>
      <c r="U103" s="85"/>
      <c r="V103" s="85"/>
      <c r="W103" s="85"/>
      <c r="X103" s="85"/>
      <c r="Y103" s="85"/>
      <c r="Z103" s="85"/>
    </row>
    <row r="104" spans="1:27" ht="15.75" hidden="1" customHeight="1" x14ac:dyDescent="0.15">
      <c r="A104" s="60"/>
      <c r="B104" s="60"/>
      <c r="C104" s="85"/>
      <c r="D104" s="85"/>
      <c r="E104" s="85"/>
      <c r="F104" s="85"/>
      <c r="G104" s="85"/>
      <c r="H104" s="85"/>
      <c r="I104" s="106"/>
      <c r="J104" s="85"/>
      <c r="K104" s="119"/>
      <c r="L104" s="85"/>
      <c r="M104" s="85"/>
      <c r="N104" s="85"/>
      <c r="O104" s="85"/>
      <c r="P104" s="85"/>
      <c r="Q104" s="85"/>
      <c r="R104" s="85"/>
      <c r="S104" s="85"/>
      <c r="T104" s="85"/>
      <c r="U104" s="85"/>
      <c r="V104" s="85"/>
      <c r="W104" s="85"/>
      <c r="X104" s="85"/>
      <c r="Y104" s="85"/>
      <c r="Z104" s="85"/>
    </row>
    <row r="105" spans="1:27" ht="15.75" hidden="1" customHeight="1" x14ac:dyDescent="0.15">
      <c r="A105" s="60"/>
      <c r="B105" s="60"/>
      <c r="C105" s="85"/>
      <c r="D105" s="85"/>
      <c r="E105" s="85"/>
      <c r="F105" s="85"/>
      <c r="G105" s="85"/>
      <c r="H105" s="85"/>
      <c r="I105" s="106"/>
      <c r="J105" s="85"/>
      <c r="K105" s="119"/>
      <c r="L105" s="85"/>
      <c r="M105" s="85"/>
      <c r="N105" s="85"/>
      <c r="O105" s="85"/>
      <c r="P105" s="85"/>
      <c r="Q105" s="85"/>
      <c r="R105" s="85"/>
      <c r="S105" s="85"/>
      <c r="T105" s="85"/>
      <c r="U105" s="85"/>
      <c r="V105" s="85"/>
      <c r="W105" s="85"/>
      <c r="X105" s="85"/>
      <c r="Y105" s="85"/>
      <c r="Z105" s="85"/>
    </row>
    <row r="106" spans="1:27" ht="15.75" hidden="1" customHeight="1" x14ac:dyDescent="0.15">
      <c r="A106" s="60"/>
      <c r="B106" s="60"/>
      <c r="C106" s="85"/>
      <c r="D106" s="85"/>
      <c r="E106" s="85"/>
      <c r="F106" s="85"/>
      <c r="G106" s="85"/>
      <c r="H106" s="85"/>
      <c r="I106" s="106"/>
      <c r="J106" s="85"/>
      <c r="K106" s="119"/>
      <c r="L106" s="85"/>
      <c r="M106" s="85"/>
      <c r="N106" s="85"/>
      <c r="O106" s="85"/>
      <c r="P106" s="85"/>
      <c r="Q106" s="85"/>
      <c r="R106" s="85"/>
      <c r="S106" s="85"/>
      <c r="T106" s="85"/>
      <c r="U106" s="85"/>
      <c r="V106" s="85"/>
      <c r="W106" s="85"/>
      <c r="X106" s="85"/>
      <c r="Y106" s="85"/>
      <c r="Z106" s="85"/>
    </row>
    <row r="107" spans="1:27" ht="15.75" hidden="1" customHeight="1" x14ac:dyDescent="0.15">
      <c r="A107" s="60"/>
      <c r="B107" s="60"/>
      <c r="C107" s="85"/>
      <c r="D107" s="85"/>
      <c r="E107" s="85"/>
      <c r="F107" s="85"/>
      <c r="G107" s="85"/>
      <c r="H107" s="85"/>
      <c r="I107" s="106"/>
      <c r="J107" s="85"/>
      <c r="K107" s="119"/>
      <c r="L107" s="85"/>
      <c r="M107" s="85"/>
      <c r="N107" s="85"/>
      <c r="O107" s="85"/>
      <c r="P107" s="85"/>
      <c r="Q107" s="85"/>
      <c r="R107" s="85"/>
      <c r="S107" s="85"/>
      <c r="T107" s="85"/>
      <c r="U107" s="85"/>
      <c r="V107" s="85"/>
      <c r="W107" s="85"/>
      <c r="X107" s="85"/>
      <c r="Y107" s="85"/>
      <c r="Z107" s="85"/>
    </row>
    <row r="108" spans="1:27" ht="20.100000000000001" customHeight="1" x14ac:dyDescent="0.15">
      <c r="A108" s="60"/>
      <c r="B108" s="60"/>
      <c r="C108" s="85"/>
      <c r="D108" s="85"/>
      <c r="E108" s="85"/>
      <c r="F108" s="85"/>
      <c r="G108" s="85"/>
      <c r="H108" s="85"/>
      <c r="I108" s="106"/>
      <c r="J108" s="85"/>
      <c r="K108" s="119"/>
      <c r="L108" s="85"/>
      <c r="M108" s="85"/>
      <c r="N108" s="85"/>
      <c r="O108" s="85"/>
      <c r="P108" s="85"/>
      <c r="Q108" s="85"/>
      <c r="R108" s="85"/>
      <c r="S108" s="85"/>
      <c r="T108" s="85"/>
      <c r="U108" s="85"/>
      <c r="V108" s="85"/>
      <c r="W108" s="85"/>
      <c r="X108" s="85"/>
      <c r="Y108" s="85"/>
      <c r="Z108" s="85"/>
    </row>
    <row r="109" spans="1:27" ht="20.100000000000001" customHeight="1" x14ac:dyDescent="0.15">
      <c r="A109" s="60"/>
      <c r="B109" s="60"/>
      <c r="C109" s="72" t="s">
        <v>35</v>
      </c>
      <c r="D109" s="73"/>
      <c r="E109" s="73"/>
      <c r="F109" s="73"/>
      <c r="G109" s="73"/>
      <c r="H109" s="74"/>
      <c r="Q109" s="120"/>
    </row>
    <row r="110" spans="1:27" ht="15" customHeight="1" x14ac:dyDescent="0.15">
      <c r="A110" s="60"/>
      <c r="B110" s="60"/>
      <c r="C110" s="121"/>
      <c r="D110" s="122"/>
      <c r="E110" s="122"/>
      <c r="F110" s="122"/>
      <c r="G110" s="122"/>
      <c r="H110" s="122"/>
      <c r="I110" s="123"/>
      <c r="J110" s="77"/>
      <c r="K110" s="123"/>
      <c r="L110" s="77"/>
      <c r="M110" s="77"/>
      <c r="N110" s="77"/>
      <c r="O110" s="77"/>
      <c r="P110" s="77"/>
      <c r="Q110" s="124"/>
      <c r="R110" s="77"/>
      <c r="S110" s="77"/>
      <c r="T110" s="77"/>
      <c r="U110" s="77"/>
      <c r="V110" s="77"/>
      <c r="W110" s="77"/>
      <c r="X110" s="77"/>
      <c r="Y110" s="77"/>
      <c r="Z110" s="78"/>
    </row>
    <row r="111" spans="1:27" ht="30" customHeight="1" x14ac:dyDescent="0.15">
      <c r="A111" s="60"/>
      <c r="B111" s="60"/>
      <c r="C111" s="121"/>
      <c r="D111" s="125" t="s">
        <v>50</v>
      </c>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84"/>
    </row>
    <row r="112" spans="1:27" ht="20.100000000000001" customHeight="1" x14ac:dyDescent="0.15">
      <c r="A112" s="60"/>
      <c r="B112" s="60"/>
      <c r="C112" s="79"/>
      <c r="D112" s="80">
        <v>1</v>
      </c>
      <c r="E112" s="55" t="s">
        <v>36</v>
      </c>
      <c r="I112" s="22"/>
      <c r="J112" s="22"/>
      <c r="K112" s="22"/>
      <c r="L112" s="22"/>
      <c r="M112" s="22"/>
      <c r="N112" s="22"/>
      <c r="O112" s="22"/>
      <c r="P112" s="22"/>
      <c r="Q112" s="38"/>
      <c r="R112" s="22"/>
      <c r="S112" s="22"/>
      <c r="T112" s="22"/>
      <c r="U112" s="22"/>
      <c r="V112" s="22"/>
      <c r="W112" s="22"/>
      <c r="X112" s="22"/>
      <c r="Y112" s="22"/>
      <c r="Z112" s="84"/>
    </row>
    <row r="113" spans="1:26" ht="20.100000000000001" customHeight="1" x14ac:dyDescent="0.15">
      <c r="A113" s="60"/>
      <c r="B113" s="60"/>
      <c r="C113" s="79"/>
      <c r="D113" s="80"/>
      <c r="E113" s="85"/>
      <c r="F113" s="85"/>
      <c r="G113" s="85"/>
      <c r="H113" s="85"/>
      <c r="I113" s="91"/>
      <c r="J113" s="87" t="s">
        <v>37</v>
      </c>
      <c r="K113" s="112"/>
      <c r="L113" s="86"/>
      <c r="M113" s="86"/>
      <c r="N113" s="86"/>
      <c r="O113" s="86"/>
      <c r="P113" s="86"/>
      <c r="Q113" s="126"/>
      <c r="R113" s="86"/>
      <c r="S113" s="86"/>
      <c r="T113" s="86"/>
      <c r="U113" s="86"/>
      <c r="V113" s="86"/>
      <c r="W113" s="86"/>
      <c r="X113" s="86"/>
      <c r="Y113" s="86"/>
      <c r="Z113" s="84"/>
    </row>
    <row r="114" spans="1:26" ht="20.100000000000001" customHeight="1" x14ac:dyDescent="0.15">
      <c r="A114" s="60">
        <f>IFERROR(IF(AND(TRIM($I114)&lt;&gt;"", NOT(OR(IFERROR(SEARCH(" ",$I114),0)&gt;0, IFERROR(SEARCH("　",$I114),0)&gt;0))),1001,0),3)</f>
        <v>0</v>
      </c>
      <c r="B114" s="60"/>
      <c r="C114" s="79"/>
      <c r="D114" s="80">
        <f>D112+1</f>
        <v>2</v>
      </c>
      <c r="E114" s="55" t="s">
        <v>38</v>
      </c>
      <c r="I114" s="22"/>
      <c r="J114" s="22"/>
      <c r="K114" s="22"/>
      <c r="L114" s="22"/>
      <c r="M114" s="22"/>
      <c r="N114" s="22"/>
      <c r="O114" s="22"/>
      <c r="P114" s="22"/>
      <c r="Q114" s="22"/>
      <c r="R114" s="22"/>
      <c r="S114" s="22"/>
      <c r="T114" s="22"/>
      <c r="U114" s="22"/>
      <c r="V114" s="22"/>
      <c r="W114" s="22"/>
      <c r="X114" s="22"/>
      <c r="Y114" s="22"/>
      <c r="Z114" s="84"/>
    </row>
    <row r="115" spans="1:26" ht="20.100000000000001" customHeight="1" x14ac:dyDescent="0.15">
      <c r="A115" s="60"/>
      <c r="B115" s="60"/>
      <c r="C115" s="79"/>
      <c r="D115" s="80"/>
      <c r="E115" s="85"/>
      <c r="F115" s="85"/>
      <c r="G115" s="85"/>
      <c r="H115" s="85"/>
      <c r="I115" s="91"/>
      <c r="J115" s="87" t="s">
        <v>17</v>
      </c>
      <c r="K115" s="87"/>
      <c r="L115" s="87"/>
      <c r="M115" s="87"/>
      <c r="N115" s="87"/>
      <c r="O115" s="87"/>
      <c r="P115" s="87"/>
      <c r="Q115" s="87"/>
      <c r="R115" s="87"/>
      <c r="S115" s="87"/>
      <c r="T115" s="87"/>
      <c r="U115" s="87"/>
      <c r="V115" s="87"/>
      <c r="W115" s="87"/>
      <c r="X115" s="87"/>
      <c r="Y115" s="87"/>
      <c r="Z115" s="84"/>
    </row>
    <row r="116" spans="1:26" ht="20.100000000000001" customHeight="1" x14ac:dyDescent="0.15">
      <c r="A116" s="60">
        <f>IFERROR(IF(AND(TRIM($I116)&lt;&gt;"", NOT(OR(IFERROR(SEARCH(" ",$I116),0)&gt;0, IFERROR(SEARCH("　",$I116),0)&gt;0))),1001,0),3)</f>
        <v>0</v>
      </c>
      <c r="B116" s="60"/>
      <c r="C116" s="79"/>
      <c r="D116" s="80">
        <f>D114+1</f>
        <v>3</v>
      </c>
      <c r="E116" s="55" t="s">
        <v>39</v>
      </c>
      <c r="I116" s="22"/>
      <c r="J116" s="22"/>
      <c r="K116" s="22"/>
      <c r="L116" s="22"/>
      <c r="M116" s="22"/>
      <c r="N116" s="22"/>
      <c r="O116" s="22"/>
      <c r="P116" s="22"/>
      <c r="Q116" s="22"/>
      <c r="R116" s="22"/>
      <c r="S116" s="22"/>
      <c r="T116" s="22"/>
      <c r="U116" s="22"/>
      <c r="V116" s="22"/>
      <c r="W116" s="22"/>
      <c r="X116" s="22"/>
      <c r="Y116" s="22"/>
      <c r="Z116" s="84"/>
    </row>
    <row r="117" spans="1:26" ht="20.100000000000001" customHeight="1" x14ac:dyDescent="0.15">
      <c r="A117" s="60"/>
      <c r="B117" s="60"/>
      <c r="C117" s="79"/>
      <c r="D117" s="85"/>
      <c r="E117" s="85"/>
      <c r="F117" s="85"/>
      <c r="G117" s="85"/>
      <c r="H117" s="85"/>
      <c r="I117" s="91"/>
      <c r="J117" s="87" t="s">
        <v>19</v>
      </c>
      <c r="K117" s="87"/>
      <c r="L117" s="87"/>
      <c r="M117" s="87"/>
      <c r="N117" s="87"/>
      <c r="O117" s="87"/>
      <c r="P117" s="87"/>
      <c r="Q117" s="87"/>
      <c r="R117" s="87"/>
      <c r="S117" s="87"/>
      <c r="T117" s="87"/>
      <c r="U117" s="87"/>
      <c r="V117" s="87"/>
      <c r="W117" s="87"/>
      <c r="X117" s="87"/>
      <c r="Y117" s="87"/>
      <c r="Z117" s="84"/>
    </row>
    <row r="118" spans="1:26" ht="20.100000000000001" customHeight="1" x14ac:dyDescent="0.15">
      <c r="A118" s="60"/>
      <c r="B118" s="60"/>
      <c r="C118" s="79"/>
      <c r="D118" s="80">
        <f>D116+1</f>
        <v>4</v>
      </c>
      <c r="E118" s="55" t="s">
        <v>9</v>
      </c>
      <c r="I118" s="34"/>
      <c r="J118" s="35"/>
      <c r="K118" s="35"/>
      <c r="L118" s="35"/>
      <c r="M118" s="35"/>
      <c r="N118" s="85"/>
      <c r="O118" s="85"/>
      <c r="P118" s="85"/>
      <c r="Q118" s="85"/>
      <c r="R118" s="85"/>
      <c r="S118" s="85"/>
      <c r="T118" s="85"/>
      <c r="U118" s="85"/>
      <c r="V118" s="85"/>
      <c r="W118" s="85"/>
      <c r="X118" s="85"/>
      <c r="Y118" s="85"/>
      <c r="Z118" s="84"/>
    </row>
    <row r="119" spans="1:26" ht="20.100000000000001" customHeight="1" x14ac:dyDescent="0.15">
      <c r="A119" s="60"/>
      <c r="B119" s="60"/>
      <c r="C119" s="79"/>
      <c r="D119" s="80"/>
      <c r="E119" s="85"/>
      <c r="F119" s="85"/>
      <c r="G119" s="85"/>
      <c r="H119" s="85"/>
      <c r="I119" s="82"/>
      <c r="J119" s="87" t="s">
        <v>57</v>
      </c>
      <c r="K119" s="86"/>
      <c r="L119" s="86"/>
      <c r="M119" s="86"/>
      <c r="N119" s="86"/>
      <c r="O119" s="86"/>
      <c r="P119" s="86"/>
      <c r="Q119" s="86"/>
      <c r="R119" s="86"/>
      <c r="S119" s="86"/>
      <c r="T119" s="86"/>
      <c r="U119" s="86"/>
      <c r="V119" s="86"/>
      <c r="W119" s="86"/>
      <c r="X119" s="86"/>
      <c r="Y119" s="86"/>
      <c r="Z119" s="84"/>
    </row>
    <row r="120" spans="1:26" ht="20.100000000000001" customHeight="1" x14ac:dyDescent="0.15">
      <c r="A120" s="60">
        <f>IFERROR(IF(AND(TRIM($I120)&lt;&gt;"", AND(OR(ISERROR(FIND("@"&amp;LEFT($I120,3)&amp;"@", 都道府県3))=FALSE, ISERROR(FIND("@"&amp;LEFT($I120,4)&amp;"@",都道府県4))=FALSE))=FALSE),1001,0),3)</f>
        <v>0</v>
      </c>
      <c r="B120" s="60"/>
      <c r="C120" s="79"/>
      <c r="D120" s="80">
        <f>D118+1</f>
        <v>5</v>
      </c>
      <c r="E120" s="55" t="s">
        <v>10</v>
      </c>
      <c r="I120" s="36"/>
      <c r="J120" s="36"/>
      <c r="K120" s="36"/>
      <c r="L120" s="36"/>
      <c r="M120" s="36"/>
      <c r="N120" s="36"/>
      <c r="O120" s="36"/>
      <c r="P120" s="36"/>
      <c r="Q120" s="37"/>
      <c r="R120" s="36"/>
      <c r="S120" s="36"/>
      <c r="T120" s="36"/>
      <c r="U120" s="36"/>
      <c r="V120" s="36"/>
      <c r="W120" s="36"/>
      <c r="X120" s="36"/>
      <c r="Y120" s="36"/>
      <c r="Z120" s="84"/>
    </row>
    <row r="121" spans="1:26" ht="20.100000000000001" customHeight="1" x14ac:dyDescent="0.15">
      <c r="A121" s="60"/>
      <c r="B121" s="60"/>
      <c r="C121" s="79"/>
      <c r="D121" s="80"/>
      <c r="E121" s="85"/>
      <c r="F121" s="85"/>
      <c r="G121" s="85"/>
      <c r="H121" s="85"/>
      <c r="I121" s="82"/>
      <c r="J121" s="87" t="s">
        <v>40</v>
      </c>
      <c r="K121" s="86"/>
      <c r="L121" s="86"/>
      <c r="M121" s="86"/>
      <c r="N121" s="86"/>
      <c r="O121" s="86"/>
      <c r="P121" s="86"/>
      <c r="Q121" s="86"/>
      <c r="R121" s="86"/>
      <c r="S121" s="86"/>
      <c r="T121" s="86"/>
      <c r="U121" s="86"/>
      <c r="V121" s="86"/>
      <c r="W121" s="86"/>
      <c r="X121" s="86"/>
      <c r="Y121" s="86"/>
      <c r="Z121" s="84"/>
    </row>
    <row r="122" spans="1:26" ht="20.100000000000001" customHeight="1" x14ac:dyDescent="0.15">
      <c r="A122" s="60">
        <f>IFERROR(IF(AND(TRIM($I122)&lt;&gt;"", NOT(AND(ISNUMBER(VALUE(SUBSTITUTE($I122,"-",""))), IFERROR(SEARCH("-",$I122),0)&gt;0))),1001,0),3)</f>
        <v>0</v>
      </c>
      <c r="B122" s="60"/>
      <c r="C122" s="79"/>
      <c r="D122" s="80">
        <f>D120+1</f>
        <v>6</v>
      </c>
      <c r="E122" s="55" t="s">
        <v>20</v>
      </c>
      <c r="I122" s="22"/>
      <c r="J122" s="22"/>
      <c r="K122" s="22"/>
      <c r="L122" s="22"/>
      <c r="M122" s="22"/>
      <c r="O122" s="92" t="s">
        <v>21</v>
      </c>
      <c r="P122" s="1"/>
      <c r="Q122" s="55" t="s">
        <v>22</v>
      </c>
      <c r="Y122" s="86"/>
      <c r="Z122" s="84"/>
    </row>
    <row r="123" spans="1:26" ht="20.100000000000001" customHeight="1" x14ac:dyDescent="0.15">
      <c r="A123" s="60"/>
      <c r="B123" s="60"/>
      <c r="C123" s="88"/>
      <c r="D123" s="85"/>
      <c r="E123" s="85"/>
      <c r="F123" s="85"/>
      <c r="G123" s="85"/>
      <c r="H123" s="85"/>
      <c r="I123" s="82"/>
      <c r="J123" s="87" t="s">
        <v>41</v>
      </c>
      <c r="K123" s="86"/>
      <c r="L123" s="86"/>
      <c r="M123" s="86"/>
      <c r="N123" s="86"/>
      <c r="O123" s="86"/>
      <c r="P123" s="86"/>
      <c r="Q123" s="86"/>
      <c r="R123" s="86"/>
      <c r="S123" s="86"/>
      <c r="T123" s="86"/>
      <c r="U123" s="86"/>
      <c r="V123" s="86"/>
      <c r="W123" s="86"/>
      <c r="X123" s="86"/>
      <c r="Y123" s="86"/>
      <c r="Z123" s="84"/>
    </row>
    <row r="124" spans="1:26" ht="20.100000000000001" customHeight="1" x14ac:dyDescent="0.15">
      <c r="A124" s="60">
        <f>IFERROR(IF(AND(TRIM($I124)&lt;&gt;"", NOT(AND(ISNUMBER(VALUE(SUBSTITUTE($I124,"-",""))), IFERROR(SEARCH("-",$I124),0)&gt;0))),1001,0),3)</f>
        <v>0</v>
      </c>
      <c r="B124" s="60"/>
      <c r="C124" s="79"/>
      <c r="D124" s="80">
        <f>D122+1</f>
        <v>7</v>
      </c>
      <c r="E124" s="55" t="s">
        <v>24</v>
      </c>
      <c r="I124" s="22"/>
      <c r="J124" s="22"/>
      <c r="K124" s="22"/>
      <c r="L124" s="22"/>
      <c r="M124" s="22"/>
      <c r="N124" s="86"/>
      <c r="O124" s="86"/>
      <c r="P124" s="86"/>
      <c r="Q124" s="86"/>
      <c r="R124" s="86"/>
      <c r="S124" s="86"/>
      <c r="T124" s="86"/>
      <c r="U124" s="86"/>
      <c r="V124" s="86"/>
      <c r="W124" s="86"/>
      <c r="X124" s="86"/>
      <c r="Y124" s="86"/>
      <c r="Z124" s="84"/>
    </row>
    <row r="125" spans="1:26" ht="20.100000000000001" customHeight="1" x14ac:dyDescent="0.15">
      <c r="A125" s="60"/>
      <c r="B125" s="60"/>
      <c r="C125" s="88"/>
      <c r="D125" s="85"/>
      <c r="E125" s="85"/>
      <c r="F125" s="85"/>
      <c r="G125" s="85"/>
      <c r="H125" s="85"/>
      <c r="I125" s="82"/>
      <c r="J125" s="87" t="s">
        <v>41</v>
      </c>
      <c r="K125" s="86"/>
      <c r="L125" s="86"/>
      <c r="M125" s="86"/>
      <c r="N125" s="86"/>
      <c r="O125" s="86"/>
      <c r="P125" s="86"/>
      <c r="Q125" s="86"/>
      <c r="R125" s="86"/>
      <c r="S125" s="86"/>
      <c r="T125" s="86"/>
      <c r="U125" s="86"/>
      <c r="V125" s="86"/>
      <c r="W125" s="86"/>
      <c r="X125" s="86"/>
      <c r="Y125" s="86"/>
      <c r="Z125" s="84"/>
    </row>
    <row r="126" spans="1:26" ht="20.100000000000001" customHeight="1" x14ac:dyDescent="0.15">
      <c r="A126" s="60">
        <f>IFERROR(IF(AND(TRIM($I126)&lt;&gt;"", NOT(IFERROR(SEARCH("@",$I126),0)&gt;0)),1001,0),3)</f>
        <v>0</v>
      </c>
      <c r="B126" s="60"/>
      <c r="C126" s="79"/>
      <c r="D126" s="80">
        <f>D124+1</f>
        <v>8</v>
      </c>
      <c r="E126" s="55" t="s">
        <v>25</v>
      </c>
      <c r="I126" s="22"/>
      <c r="J126" s="22"/>
      <c r="K126" s="22"/>
      <c r="L126" s="22"/>
      <c r="M126" s="22"/>
      <c r="N126" s="22"/>
      <c r="O126" s="22"/>
      <c r="P126" s="22"/>
      <c r="Q126" s="32"/>
      <c r="R126" s="22"/>
      <c r="S126" s="22"/>
      <c r="T126" s="22"/>
      <c r="U126" s="22"/>
      <c r="V126" s="22"/>
      <c r="W126" s="22"/>
      <c r="X126" s="22"/>
      <c r="Y126" s="22"/>
      <c r="Z126" s="84"/>
    </row>
    <row r="127" spans="1:26" ht="20.100000000000001" customHeight="1" x14ac:dyDescent="0.15">
      <c r="A127" s="60"/>
      <c r="B127" s="60"/>
      <c r="C127" s="88"/>
      <c r="D127" s="85"/>
      <c r="E127" s="85"/>
      <c r="F127" s="85"/>
      <c r="G127" s="85"/>
      <c r="H127" s="85"/>
      <c r="I127" s="82"/>
      <c r="J127" s="93" t="s">
        <v>55</v>
      </c>
      <c r="K127" s="112"/>
      <c r="L127" s="86"/>
      <c r="M127" s="86"/>
      <c r="N127" s="86"/>
      <c r="O127" s="86"/>
      <c r="P127" s="86"/>
      <c r="Q127" s="113"/>
      <c r="R127" s="86"/>
      <c r="S127" s="86"/>
      <c r="T127" s="86"/>
      <c r="U127" s="86"/>
      <c r="V127" s="86"/>
      <c r="W127" s="86"/>
      <c r="X127" s="86"/>
      <c r="Y127" s="86"/>
      <c r="Z127" s="84"/>
    </row>
    <row r="128" spans="1:26" ht="20.100000000000001" customHeight="1" x14ac:dyDescent="0.15">
      <c r="A128" s="60"/>
      <c r="B128" s="60"/>
      <c r="C128" s="101"/>
      <c r="D128" s="102"/>
      <c r="E128" s="102"/>
      <c r="F128" s="102"/>
      <c r="G128" s="102"/>
      <c r="H128" s="102"/>
      <c r="I128" s="104"/>
      <c r="J128" s="103"/>
      <c r="K128" s="104"/>
      <c r="L128" s="103"/>
      <c r="M128" s="103"/>
      <c r="N128" s="103"/>
      <c r="O128" s="103"/>
      <c r="P128" s="103"/>
      <c r="Q128" s="127"/>
      <c r="R128" s="103"/>
      <c r="S128" s="103"/>
      <c r="T128" s="103"/>
      <c r="U128" s="103"/>
      <c r="V128" s="103"/>
      <c r="W128" s="103"/>
      <c r="X128" s="103"/>
      <c r="Y128" s="103"/>
      <c r="Z128" s="105"/>
    </row>
    <row r="129" spans="1:26" ht="20.100000000000001" customHeight="1" x14ac:dyDescent="0.15">
      <c r="A129" s="60"/>
      <c r="B129" s="60"/>
      <c r="C129" s="85"/>
      <c r="D129" s="85"/>
      <c r="E129" s="85"/>
      <c r="F129" s="85"/>
      <c r="G129" s="85"/>
      <c r="H129" s="85"/>
      <c r="I129" s="107"/>
      <c r="J129" s="107"/>
      <c r="K129" s="107"/>
      <c r="L129" s="107"/>
      <c r="M129" s="107"/>
      <c r="N129" s="107"/>
      <c r="O129" s="107"/>
      <c r="P129" s="107"/>
      <c r="Q129" s="128"/>
      <c r="R129" s="107"/>
      <c r="S129" s="107"/>
      <c r="T129" s="107"/>
      <c r="U129" s="107"/>
      <c r="V129" s="107"/>
      <c r="W129" s="107"/>
      <c r="X129" s="107"/>
      <c r="Y129" s="107"/>
      <c r="Z129" s="85"/>
    </row>
    <row r="130" spans="1:26" ht="15.75" hidden="1" customHeight="1" x14ac:dyDescent="0.15">
      <c r="A130" s="60"/>
      <c r="B130" s="60"/>
      <c r="C130" s="85"/>
      <c r="D130" s="85"/>
      <c r="E130" s="85"/>
      <c r="F130" s="85"/>
      <c r="G130" s="85"/>
      <c r="H130" s="85"/>
      <c r="I130" s="107"/>
      <c r="J130" s="107"/>
      <c r="K130" s="107"/>
      <c r="L130" s="107"/>
      <c r="M130" s="107"/>
      <c r="N130" s="107"/>
      <c r="O130" s="107"/>
      <c r="P130" s="107"/>
      <c r="Q130" s="128"/>
      <c r="R130" s="107"/>
      <c r="S130" s="107"/>
      <c r="T130" s="107"/>
      <c r="U130" s="107"/>
      <c r="V130" s="107"/>
      <c r="W130" s="107"/>
      <c r="X130" s="107"/>
      <c r="Y130" s="107"/>
      <c r="Z130" s="85"/>
    </row>
    <row r="131" spans="1:26" ht="15.75" hidden="1" customHeight="1" x14ac:dyDescent="0.15">
      <c r="A131" s="60"/>
      <c r="B131" s="60"/>
      <c r="C131" s="85"/>
      <c r="D131" s="85"/>
      <c r="E131" s="85"/>
      <c r="F131" s="85"/>
      <c r="G131" s="85"/>
      <c r="H131" s="85"/>
      <c r="I131" s="107"/>
      <c r="J131" s="107"/>
      <c r="K131" s="107"/>
      <c r="L131" s="107"/>
      <c r="M131" s="107"/>
      <c r="N131" s="107"/>
      <c r="O131" s="107"/>
      <c r="P131" s="107"/>
      <c r="Q131" s="128"/>
      <c r="R131" s="107"/>
      <c r="S131" s="107"/>
      <c r="T131" s="107"/>
      <c r="U131" s="107"/>
      <c r="V131" s="107"/>
      <c r="W131" s="107"/>
      <c r="X131" s="107"/>
      <c r="Y131" s="107"/>
      <c r="Z131" s="85"/>
    </row>
    <row r="132" spans="1:26" ht="15.75" hidden="1" customHeight="1" x14ac:dyDescent="0.15">
      <c r="A132" s="60"/>
      <c r="B132" s="60"/>
      <c r="C132" s="85"/>
      <c r="D132" s="85"/>
      <c r="E132" s="85"/>
      <c r="F132" s="85"/>
      <c r="G132" s="85"/>
      <c r="H132" s="85"/>
      <c r="I132" s="107"/>
      <c r="J132" s="107"/>
      <c r="K132" s="107"/>
      <c r="L132" s="107"/>
      <c r="M132" s="107"/>
      <c r="N132" s="107"/>
      <c r="O132" s="107"/>
      <c r="P132" s="107"/>
      <c r="Q132" s="128"/>
      <c r="R132" s="107"/>
      <c r="S132" s="107"/>
      <c r="T132" s="107"/>
      <c r="U132" s="107"/>
      <c r="V132" s="107"/>
      <c r="W132" s="107"/>
      <c r="X132" s="107"/>
      <c r="Y132" s="107"/>
      <c r="Z132" s="85"/>
    </row>
    <row r="133" spans="1:26" ht="15.75" hidden="1" customHeight="1" x14ac:dyDescent="0.15">
      <c r="A133" s="60"/>
      <c r="B133" s="60"/>
      <c r="C133" s="85"/>
      <c r="D133" s="85"/>
      <c r="E133" s="85"/>
      <c r="F133" s="85"/>
      <c r="G133" s="85"/>
      <c r="H133" s="85"/>
      <c r="I133" s="107"/>
      <c r="J133" s="107"/>
      <c r="K133" s="107"/>
      <c r="L133" s="107"/>
      <c r="M133" s="107"/>
      <c r="N133" s="107"/>
      <c r="O133" s="107"/>
      <c r="P133" s="107"/>
      <c r="Q133" s="128"/>
      <c r="R133" s="107"/>
      <c r="S133" s="107"/>
      <c r="T133" s="107"/>
      <c r="U133" s="107"/>
      <c r="V133" s="107"/>
      <c r="W133" s="107"/>
      <c r="X133" s="107"/>
      <c r="Y133" s="107"/>
      <c r="Z133" s="85"/>
    </row>
    <row r="134" spans="1:26" ht="15.75" hidden="1" customHeight="1" x14ac:dyDescent="0.15">
      <c r="A134" s="60"/>
      <c r="B134" s="60"/>
      <c r="C134" s="85"/>
      <c r="D134" s="85"/>
      <c r="E134" s="85"/>
      <c r="F134" s="85"/>
      <c r="G134" s="85"/>
      <c r="H134" s="85"/>
      <c r="I134" s="107"/>
      <c r="J134" s="107"/>
      <c r="K134" s="107"/>
      <c r="L134" s="107"/>
      <c r="M134" s="107"/>
      <c r="N134" s="107"/>
      <c r="O134" s="107"/>
      <c r="P134" s="107"/>
      <c r="Q134" s="128"/>
      <c r="R134" s="107"/>
      <c r="S134" s="107"/>
      <c r="T134" s="107"/>
      <c r="U134" s="107"/>
      <c r="V134" s="107"/>
      <c r="W134" s="107"/>
      <c r="X134" s="107"/>
      <c r="Y134" s="107"/>
      <c r="Z134" s="85"/>
    </row>
    <row r="135" spans="1:26" ht="15.75" hidden="1" customHeight="1" x14ac:dyDescent="0.15">
      <c r="A135" s="60"/>
      <c r="B135" s="60"/>
      <c r="C135" s="85"/>
      <c r="D135" s="85"/>
      <c r="E135" s="85"/>
      <c r="F135" s="85"/>
      <c r="G135" s="85"/>
      <c r="H135" s="85"/>
      <c r="I135" s="107"/>
      <c r="J135" s="107"/>
      <c r="K135" s="107"/>
      <c r="L135" s="107"/>
      <c r="M135" s="107"/>
      <c r="N135" s="107"/>
      <c r="O135" s="107"/>
      <c r="P135" s="107"/>
      <c r="Q135" s="128"/>
      <c r="R135" s="107"/>
      <c r="S135" s="107"/>
      <c r="T135" s="107"/>
      <c r="U135" s="107"/>
      <c r="V135" s="107"/>
      <c r="W135" s="107"/>
      <c r="X135" s="107"/>
      <c r="Y135" s="107"/>
      <c r="Z135" s="85"/>
    </row>
    <row r="136" spans="1:26" ht="15.75" hidden="1" customHeight="1" x14ac:dyDescent="0.15">
      <c r="A136" s="60"/>
      <c r="B136" s="60"/>
      <c r="C136" s="85"/>
      <c r="D136" s="85"/>
      <c r="E136" s="85"/>
      <c r="F136" s="85"/>
      <c r="G136" s="85"/>
      <c r="H136" s="85"/>
      <c r="I136" s="107"/>
      <c r="J136" s="107"/>
      <c r="K136" s="107"/>
      <c r="L136" s="107"/>
      <c r="M136" s="107"/>
      <c r="N136" s="107"/>
      <c r="O136" s="107"/>
      <c r="P136" s="107"/>
      <c r="Q136" s="128"/>
      <c r="R136" s="107"/>
      <c r="S136" s="107"/>
      <c r="T136" s="107"/>
      <c r="U136" s="107"/>
      <c r="V136" s="107"/>
      <c r="W136" s="107"/>
      <c r="X136" s="107"/>
      <c r="Y136" s="107"/>
      <c r="Z136" s="85"/>
    </row>
    <row r="137" spans="1:26" ht="15.75" hidden="1" customHeight="1" x14ac:dyDescent="0.15">
      <c r="A137" s="60"/>
      <c r="B137" s="60"/>
      <c r="C137" s="85"/>
      <c r="D137" s="85"/>
      <c r="E137" s="85"/>
      <c r="F137" s="85"/>
      <c r="G137" s="85"/>
      <c r="H137" s="85"/>
      <c r="I137" s="107"/>
      <c r="J137" s="107"/>
      <c r="K137" s="107"/>
      <c r="L137" s="107"/>
      <c r="M137" s="107"/>
      <c r="N137" s="107"/>
      <c r="O137" s="107"/>
      <c r="P137" s="107"/>
      <c r="Q137" s="128"/>
      <c r="R137" s="107"/>
      <c r="S137" s="107"/>
      <c r="T137" s="107"/>
      <c r="U137" s="107"/>
      <c r="V137" s="107"/>
      <c r="W137" s="107"/>
      <c r="X137" s="107"/>
      <c r="Y137" s="107"/>
      <c r="Z137" s="85"/>
    </row>
    <row r="138" spans="1:26" ht="15.75" hidden="1" customHeight="1" x14ac:dyDescent="0.15">
      <c r="A138" s="60"/>
      <c r="B138" s="60"/>
      <c r="C138" s="85"/>
      <c r="D138" s="85"/>
      <c r="E138" s="85"/>
      <c r="F138" s="85"/>
      <c r="G138" s="85"/>
      <c r="H138" s="85"/>
      <c r="I138" s="107"/>
      <c r="J138" s="107"/>
      <c r="K138" s="107"/>
      <c r="L138" s="107"/>
      <c r="M138" s="107"/>
      <c r="N138" s="107"/>
      <c r="O138" s="107"/>
      <c r="P138" s="107"/>
      <c r="Q138" s="128"/>
      <c r="R138" s="107"/>
      <c r="S138" s="107"/>
      <c r="T138" s="107"/>
      <c r="U138" s="107"/>
      <c r="V138" s="107"/>
      <c r="W138" s="107"/>
      <c r="X138" s="107"/>
      <c r="Y138" s="107"/>
      <c r="Z138" s="85"/>
    </row>
    <row r="139" spans="1:26" ht="15.75" hidden="1" customHeight="1" x14ac:dyDescent="0.15">
      <c r="A139" s="60"/>
      <c r="B139" s="60"/>
      <c r="C139" s="85"/>
      <c r="D139" s="85"/>
      <c r="E139" s="85"/>
      <c r="F139" s="85"/>
      <c r="G139" s="85"/>
      <c r="H139" s="85"/>
      <c r="I139" s="107"/>
      <c r="J139" s="107"/>
      <c r="K139" s="107"/>
      <c r="L139" s="107"/>
      <c r="M139" s="107"/>
      <c r="N139" s="107"/>
      <c r="O139" s="107"/>
      <c r="P139" s="107"/>
      <c r="Q139" s="128"/>
      <c r="R139" s="107"/>
      <c r="S139" s="107"/>
      <c r="T139" s="107"/>
      <c r="U139" s="107"/>
      <c r="V139" s="107"/>
      <c r="W139" s="107"/>
      <c r="X139" s="107"/>
      <c r="Y139" s="107"/>
      <c r="Z139" s="85"/>
    </row>
    <row r="140" spans="1:26" ht="15.75" hidden="1" customHeight="1" x14ac:dyDescent="0.15">
      <c r="A140" s="60"/>
      <c r="B140" s="60"/>
      <c r="C140" s="85"/>
      <c r="D140" s="85"/>
      <c r="E140" s="85"/>
      <c r="F140" s="85"/>
      <c r="G140" s="85"/>
      <c r="H140" s="85"/>
      <c r="I140" s="107"/>
      <c r="J140" s="107"/>
      <c r="K140" s="107"/>
      <c r="L140" s="107"/>
      <c r="M140" s="107"/>
      <c r="N140" s="107"/>
      <c r="O140" s="107"/>
      <c r="P140" s="107"/>
      <c r="Q140" s="128"/>
      <c r="R140" s="107"/>
      <c r="S140" s="107"/>
      <c r="T140" s="107"/>
      <c r="U140" s="107"/>
      <c r="V140" s="107"/>
      <c r="W140" s="107"/>
      <c r="X140" s="107"/>
      <c r="Y140" s="107"/>
      <c r="Z140" s="85"/>
    </row>
    <row r="141" spans="1:26" ht="15.75" hidden="1" customHeight="1" x14ac:dyDescent="0.15">
      <c r="A141" s="60"/>
      <c r="B141" s="60"/>
      <c r="C141" s="85"/>
      <c r="D141" s="85"/>
      <c r="E141" s="85"/>
      <c r="F141" s="85"/>
      <c r="G141" s="85"/>
      <c r="H141" s="85"/>
      <c r="I141" s="107"/>
      <c r="J141" s="107"/>
      <c r="K141" s="107"/>
      <c r="L141" s="107"/>
      <c r="M141" s="107"/>
      <c r="N141" s="107"/>
      <c r="O141" s="107"/>
      <c r="P141" s="107"/>
      <c r="Q141" s="128"/>
      <c r="R141" s="107"/>
      <c r="S141" s="107"/>
      <c r="T141" s="107"/>
      <c r="U141" s="107"/>
      <c r="V141" s="107"/>
      <c r="W141" s="107"/>
      <c r="X141" s="107"/>
      <c r="Y141" s="107"/>
      <c r="Z141" s="85"/>
    </row>
    <row r="142" spans="1:26" ht="15.75" hidden="1" customHeight="1" x14ac:dyDescent="0.15">
      <c r="A142" s="60"/>
      <c r="B142" s="60"/>
      <c r="C142" s="85"/>
      <c r="D142" s="85"/>
      <c r="E142" s="85"/>
      <c r="F142" s="85"/>
      <c r="G142" s="85"/>
      <c r="H142" s="85"/>
      <c r="I142" s="107"/>
      <c r="J142" s="107"/>
      <c r="K142" s="107"/>
      <c r="L142" s="107"/>
      <c r="M142" s="107"/>
      <c r="N142" s="107"/>
      <c r="O142" s="107"/>
      <c r="P142" s="107"/>
      <c r="Q142" s="128"/>
      <c r="R142" s="107"/>
      <c r="S142" s="107"/>
      <c r="T142" s="107"/>
      <c r="U142" s="107"/>
      <c r="V142" s="107"/>
      <c r="W142" s="107"/>
      <c r="X142" s="107"/>
      <c r="Y142" s="107"/>
      <c r="Z142" s="85"/>
    </row>
    <row r="143" spans="1:26" ht="15.75" hidden="1" customHeight="1" x14ac:dyDescent="0.15">
      <c r="A143" s="60"/>
      <c r="B143" s="60"/>
      <c r="C143" s="85"/>
      <c r="D143" s="85"/>
      <c r="E143" s="85"/>
      <c r="F143" s="85"/>
      <c r="G143" s="85"/>
      <c r="H143" s="85"/>
      <c r="I143" s="107"/>
      <c r="J143" s="107"/>
      <c r="K143" s="107"/>
      <c r="L143" s="107"/>
      <c r="M143" s="107"/>
      <c r="N143" s="107"/>
      <c r="O143" s="107"/>
      <c r="P143" s="107"/>
      <c r="Q143" s="128"/>
      <c r="R143" s="107"/>
      <c r="S143" s="107"/>
      <c r="T143" s="107"/>
      <c r="U143" s="107"/>
      <c r="V143" s="107"/>
      <c r="W143" s="107"/>
      <c r="X143" s="107"/>
      <c r="Y143" s="107"/>
      <c r="Z143" s="85"/>
    </row>
    <row r="144" spans="1:26" ht="15.75" hidden="1" customHeight="1" x14ac:dyDescent="0.15">
      <c r="A144" s="60"/>
      <c r="B144" s="60"/>
      <c r="C144" s="85"/>
      <c r="D144" s="85"/>
      <c r="E144" s="85"/>
      <c r="F144" s="85"/>
      <c r="G144" s="85"/>
      <c r="H144" s="85"/>
      <c r="I144" s="107"/>
      <c r="J144" s="107"/>
      <c r="K144" s="107"/>
      <c r="L144" s="107"/>
      <c r="M144" s="107"/>
      <c r="N144" s="107"/>
      <c r="O144" s="107"/>
      <c r="P144" s="107"/>
      <c r="Q144" s="128"/>
      <c r="R144" s="107"/>
      <c r="S144" s="107"/>
      <c r="T144" s="107"/>
      <c r="U144" s="107"/>
      <c r="V144" s="107"/>
      <c r="W144" s="107"/>
      <c r="X144" s="107"/>
      <c r="Y144" s="107"/>
      <c r="Z144" s="85"/>
    </row>
    <row r="145" spans="1:26" ht="15.75" hidden="1" customHeight="1" x14ac:dyDescent="0.15">
      <c r="A145" s="60"/>
      <c r="B145" s="60"/>
      <c r="C145" s="85"/>
      <c r="D145" s="85"/>
      <c r="E145" s="85"/>
      <c r="F145" s="85"/>
      <c r="G145" s="85"/>
      <c r="H145" s="85"/>
      <c r="I145" s="107"/>
      <c r="J145" s="107"/>
      <c r="K145" s="107"/>
      <c r="L145" s="107"/>
      <c r="M145" s="107"/>
      <c r="N145" s="107"/>
      <c r="O145" s="107"/>
      <c r="P145" s="107"/>
      <c r="Q145" s="128"/>
      <c r="R145" s="107"/>
      <c r="S145" s="107"/>
      <c r="T145" s="107"/>
      <c r="U145" s="107"/>
      <c r="V145" s="107"/>
      <c r="W145" s="107"/>
      <c r="X145" s="107"/>
      <c r="Y145" s="107"/>
      <c r="Z145" s="85"/>
    </row>
    <row r="146" spans="1:26" ht="15.75" hidden="1" customHeight="1" x14ac:dyDescent="0.15">
      <c r="A146" s="60"/>
      <c r="B146" s="60"/>
      <c r="C146" s="85"/>
      <c r="D146" s="85"/>
      <c r="E146" s="85"/>
      <c r="F146" s="85"/>
      <c r="G146" s="85"/>
      <c r="H146" s="85"/>
      <c r="I146" s="107"/>
      <c r="J146" s="107"/>
      <c r="K146" s="107"/>
      <c r="L146" s="107"/>
      <c r="M146" s="107"/>
      <c r="N146" s="107"/>
      <c r="O146" s="107"/>
      <c r="P146" s="107"/>
      <c r="Q146" s="128"/>
      <c r="R146" s="107"/>
      <c r="S146" s="107"/>
      <c r="T146" s="107"/>
      <c r="U146" s="107"/>
      <c r="V146" s="107"/>
      <c r="W146" s="107"/>
      <c r="X146" s="107"/>
      <c r="Y146" s="107"/>
      <c r="Z146" s="85"/>
    </row>
    <row r="147" spans="1:26" ht="15.75" hidden="1" customHeight="1" x14ac:dyDescent="0.15">
      <c r="A147" s="60"/>
      <c r="B147" s="60"/>
      <c r="C147" s="85"/>
      <c r="D147" s="85"/>
      <c r="E147" s="85"/>
      <c r="F147" s="85"/>
      <c r="G147" s="85"/>
      <c r="H147" s="85"/>
      <c r="I147" s="107"/>
      <c r="J147" s="107"/>
      <c r="K147" s="107"/>
      <c r="L147" s="107"/>
      <c r="M147" s="107"/>
      <c r="N147" s="107"/>
      <c r="O147" s="107"/>
      <c r="P147" s="107"/>
      <c r="Q147" s="128"/>
      <c r="R147" s="107"/>
      <c r="S147" s="107"/>
      <c r="T147" s="107"/>
      <c r="U147" s="107"/>
      <c r="V147" s="107"/>
      <c r="W147" s="107"/>
      <c r="X147" s="107"/>
      <c r="Y147" s="107"/>
      <c r="Z147" s="85"/>
    </row>
    <row r="148" spans="1:26" ht="15.75" hidden="1" customHeight="1" x14ac:dyDescent="0.15">
      <c r="A148" s="60"/>
      <c r="B148" s="60"/>
      <c r="C148" s="85"/>
      <c r="D148" s="85"/>
      <c r="E148" s="85"/>
      <c r="F148" s="85"/>
      <c r="G148" s="85"/>
      <c r="H148" s="85"/>
      <c r="I148" s="107"/>
      <c r="J148" s="107"/>
      <c r="K148" s="107"/>
      <c r="L148" s="107"/>
      <c r="M148" s="107"/>
      <c r="N148" s="107"/>
      <c r="O148" s="107"/>
      <c r="P148" s="107"/>
      <c r="Q148" s="128"/>
      <c r="R148" s="107"/>
      <c r="S148" s="107"/>
      <c r="T148" s="107"/>
      <c r="U148" s="107"/>
      <c r="V148" s="107"/>
      <c r="W148" s="107"/>
      <c r="X148" s="107"/>
      <c r="Y148" s="107"/>
      <c r="Z148" s="85"/>
    </row>
    <row r="149" spans="1:26" ht="20.100000000000001" customHeight="1" x14ac:dyDescent="0.15">
      <c r="A149" s="60"/>
      <c r="B149" s="60"/>
      <c r="C149" s="85"/>
      <c r="D149" s="85"/>
      <c r="E149" s="85"/>
      <c r="F149" s="85"/>
      <c r="G149" s="85"/>
      <c r="H149" s="85"/>
      <c r="I149" s="107"/>
      <c r="J149" s="85"/>
      <c r="K149" s="85"/>
      <c r="L149" s="85"/>
      <c r="M149" s="85"/>
      <c r="N149" s="85"/>
      <c r="O149" s="85"/>
      <c r="P149" s="85"/>
      <c r="Q149" s="129"/>
      <c r="R149" s="85"/>
      <c r="S149" s="85"/>
      <c r="T149" s="85"/>
      <c r="U149" s="85"/>
      <c r="V149" s="85"/>
      <c r="W149" s="85"/>
      <c r="X149" s="85"/>
      <c r="Y149" s="85"/>
      <c r="Z149" s="85"/>
    </row>
    <row r="150" spans="1:26" ht="20.100000000000001" customHeight="1" x14ac:dyDescent="0.15">
      <c r="A150" s="60"/>
      <c r="B150" s="60"/>
      <c r="C150" s="72" t="s">
        <v>42</v>
      </c>
      <c r="D150" s="73"/>
      <c r="E150" s="73"/>
      <c r="F150" s="73"/>
      <c r="G150" s="73"/>
      <c r="H150" s="74"/>
      <c r="I150" s="108"/>
      <c r="K150" s="108"/>
    </row>
    <row r="151" spans="1:26" ht="20.100000000000001" customHeight="1" x14ac:dyDescent="0.15">
      <c r="A151" s="60"/>
      <c r="B151" s="60"/>
      <c r="C151" s="75"/>
      <c r="D151" s="76"/>
      <c r="E151" s="76"/>
      <c r="F151" s="76"/>
      <c r="G151" s="76"/>
      <c r="H151" s="76"/>
      <c r="I151" s="77"/>
      <c r="J151" s="77"/>
      <c r="K151" s="77"/>
      <c r="L151" s="77"/>
      <c r="M151" s="77"/>
      <c r="N151" s="77"/>
      <c r="O151" s="77"/>
      <c r="P151" s="77"/>
      <c r="Q151" s="77"/>
      <c r="R151" s="77"/>
      <c r="S151" s="77"/>
      <c r="T151" s="77"/>
      <c r="U151" s="77"/>
      <c r="V151" s="77"/>
      <c r="W151" s="77"/>
      <c r="X151" s="77"/>
      <c r="Y151" s="77"/>
      <c r="Z151" s="78"/>
    </row>
    <row r="152" spans="1:26" ht="20.100000000000001" customHeight="1" x14ac:dyDescent="0.15">
      <c r="A152" s="60"/>
      <c r="B152" s="60"/>
      <c r="C152" s="75"/>
      <c r="D152" s="130" t="s">
        <v>43</v>
      </c>
      <c r="E152" s="109"/>
      <c r="F152" s="109"/>
      <c r="G152" s="109"/>
      <c r="H152" s="109"/>
      <c r="I152" s="109"/>
      <c r="J152" s="109"/>
      <c r="K152" s="109"/>
      <c r="L152" s="109"/>
      <c r="M152" s="109"/>
      <c r="N152" s="109"/>
      <c r="O152" s="109"/>
      <c r="P152" s="109"/>
      <c r="Q152" s="109"/>
      <c r="R152" s="109"/>
      <c r="S152" s="109"/>
      <c r="T152" s="109"/>
      <c r="U152" s="109"/>
      <c r="V152" s="109"/>
      <c r="W152" s="109"/>
      <c r="X152" s="86"/>
      <c r="Y152" s="85"/>
      <c r="Z152" s="84"/>
    </row>
    <row r="153" spans="1:26" ht="20.100000000000001" customHeight="1" x14ac:dyDescent="0.15">
      <c r="A153" s="60">
        <f>IFERROR(IF(AND($I153&lt;&gt;"しない", $I153&lt;&gt;"する"),1001,0),3)</f>
        <v>0</v>
      </c>
      <c r="B153" s="60"/>
      <c r="C153" s="79"/>
      <c r="D153" s="80">
        <v>1</v>
      </c>
      <c r="E153" s="85" t="s">
        <v>44</v>
      </c>
      <c r="F153" s="85"/>
      <c r="G153" s="85"/>
      <c r="H153" s="85"/>
      <c r="I153" s="22" t="s">
        <v>45</v>
      </c>
      <c r="J153" s="33"/>
      <c r="K153" s="33"/>
      <c r="L153" s="33"/>
      <c r="M153" s="33"/>
      <c r="N153" s="85"/>
      <c r="O153" s="85"/>
      <c r="P153" s="85"/>
      <c r="Q153" s="85"/>
      <c r="R153" s="85"/>
      <c r="S153" s="85"/>
      <c r="T153" s="85"/>
      <c r="U153" s="85"/>
      <c r="Z153" s="100"/>
    </row>
    <row r="154" spans="1:26" ht="20.100000000000001" customHeight="1" x14ac:dyDescent="0.15">
      <c r="A154" s="60"/>
      <c r="B154" s="60"/>
      <c r="C154" s="88"/>
      <c r="D154" s="85"/>
      <c r="E154" s="85"/>
      <c r="F154" s="85"/>
      <c r="G154" s="85"/>
      <c r="H154" s="85"/>
      <c r="I154" s="131"/>
      <c r="J154" s="87" t="s">
        <v>4</v>
      </c>
      <c r="K154" s="87"/>
      <c r="L154" s="87"/>
      <c r="M154" s="87"/>
      <c r="N154" s="87"/>
      <c r="O154" s="87"/>
      <c r="P154" s="87"/>
      <c r="Q154" s="87"/>
      <c r="R154" s="87"/>
      <c r="S154" s="87"/>
      <c r="T154" s="87"/>
      <c r="U154" s="85"/>
      <c r="Z154" s="100"/>
    </row>
    <row r="155" spans="1:26" ht="20.100000000000001" customHeight="1" x14ac:dyDescent="0.15">
      <c r="A155" s="60">
        <f>IFERROR(IF(AND($I153="する",OR(TRIM($I155)="", NOT(OR(IFERROR(SEARCH(" ",$I155),0)&gt;0, IFERROR(SEARCH("　",$I155),0)&gt;0)))),1001,0),3)</f>
        <v>0</v>
      </c>
      <c r="B155" s="60"/>
      <c r="C155" s="79"/>
      <c r="D155" s="80">
        <v>2</v>
      </c>
      <c r="E155" s="55" t="s">
        <v>38</v>
      </c>
      <c r="I155" s="22"/>
      <c r="J155" s="22"/>
      <c r="K155" s="22"/>
      <c r="L155" s="22"/>
      <c r="M155" s="22"/>
      <c r="N155" s="22"/>
      <c r="O155" s="22"/>
      <c r="P155" s="22"/>
      <c r="Q155" s="22"/>
      <c r="R155" s="22"/>
      <c r="S155" s="22"/>
      <c r="T155" s="22"/>
      <c r="U155" s="22"/>
      <c r="V155" s="22"/>
      <c r="W155" s="22"/>
      <c r="X155" s="22"/>
      <c r="Y155" s="22"/>
      <c r="Z155" s="84"/>
    </row>
    <row r="156" spans="1:26" ht="20.100000000000001" customHeight="1" x14ac:dyDescent="0.15">
      <c r="A156" s="60"/>
      <c r="B156" s="60"/>
      <c r="C156" s="79"/>
      <c r="D156" s="80"/>
      <c r="E156" s="85"/>
      <c r="F156" s="85"/>
      <c r="G156" s="85"/>
      <c r="H156" s="85"/>
      <c r="I156" s="91"/>
      <c r="J156" s="87" t="s">
        <v>17</v>
      </c>
      <c r="K156" s="87"/>
      <c r="L156" s="87"/>
      <c r="M156" s="87"/>
      <c r="N156" s="87"/>
      <c r="O156" s="87"/>
      <c r="P156" s="87"/>
      <c r="Q156" s="87"/>
      <c r="R156" s="87"/>
      <c r="S156" s="87"/>
      <c r="T156" s="87"/>
      <c r="U156" s="87"/>
      <c r="V156" s="87"/>
      <c r="W156" s="87"/>
      <c r="X156" s="87"/>
      <c r="Y156" s="87"/>
      <c r="Z156" s="84"/>
    </row>
    <row r="157" spans="1:26" ht="20.100000000000001" customHeight="1" x14ac:dyDescent="0.15">
      <c r="A157" s="60">
        <f>IFERROR(IF(AND($I153="する",OR(TRIM($I157)="", NOT(OR(IFERROR(SEARCH(" ",$I157),0)&gt;0, IFERROR(SEARCH("　",$I157),0)&gt;0)))),1001,0),3)</f>
        <v>0</v>
      </c>
      <c r="B157" s="60"/>
      <c r="C157" s="79"/>
      <c r="D157" s="80">
        <v>3</v>
      </c>
      <c r="E157" s="55" t="s">
        <v>39</v>
      </c>
      <c r="I157" s="22"/>
      <c r="J157" s="22"/>
      <c r="K157" s="22"/>
      <c r="L157" s="22"/>
      <c r="M157" s="22"/>
      <c r="N157" s="22"/>
      <c r="O157" s="22"/>
      <c r="P157" s="22"/>
      <c r="Q157" s="22"/>
      <c r="R157" s="22"/>
      <c r="S157" s="22"/>
      <c r="T157" s="22"/>
      <c r="U157" s="22"/>
      <c r="V157" s="22"/>
      <c r="W157" s="22"/>
      <c r="X157" s="22"/>
      <c r="Y157" s="22"/>
      <c r="Z157" s="84"/>
    </row>
    <row r="158" spans="1:26" ht="20.100000000000001" customHeight="1" x14ac:dyDescent="0.15">
      <c r="A158" s="60"/>
      <c r="B158" s="60"/>
      <c r="C158" s="88"/>
      <c r="D158" s="85"/>
      <c r="E158" s="85"/>
      <c r="F158" s="85"/>
      <c r="G158" s="85"/>
      <c r="H158" s="85"/>
      <c r="I158" s="91"/>
      <c r="J158" s="87" t="s">
        <v>19</v>
      </c>
      <c r="K158" s="87"/>
      <c r="L158" s="87"/>
      <c r="M158" s="87"/>
      <c r="N158" s="87"/>
      <c r="O158" s="87"/>
      <c r="P158" s="87"/>
      <c r="Q158" s="87"/>
      <c r="R158" s="87"/>
      <c r="S158" s="87"/>
      <c r="T158" s="87"/>
      <c r="U158" s="87"/>
      <c r="V158" s="87"/>
      <c r="W158" s="87"/>
      <c r="X158" s="87"/>
      <c r="Y158" s="87"/>
      <c r="Z158" s="84"/>
    </row>
    <row r="159" spans="1:26" ht="20.100000000000001" customHeight="1" x14ac:dyDescent="0.15">
      <c r="A159" s="60">
        <f>IFERROR(IF(AND($I153="する",OR(TRIM($I159)="", LEN($I159)&lt;&gt;8, NOT(ISNUMBER(VALUE($I159))), IFERROR(SEARCH("-", $I159),0)&gt;0)),1001,0),3)</f>
        <v>0</v>
      </c>
      <c r="B159" s="60"/>
      <c r="C159" s="79"/>
      <c r="D159" s="80">
        <v>4</v>
      </c>
      <c r="E159" s="55" t="s">
        <v>46</v>
      </c>
      <c r="I159" s="22"/>
      <c r="J159" s="22"/>
      <c r="K159" s="22"/>
      <c r="L159" s="22"/>
      <c r="M159" s="22"/>
      <c r="N159" s="85"/>
      <c r="O159" s="85"/>
      <c r="P159" s="85"/>
      <c r="Q159" s="85"/>
      <c r="R159" s="85"/>
      <c r="S159" s="85"/>
      <c r="T159" s="85"/>
      <c r="U159" s="85"/>
      <c r="V159" s="85"/>
      <c r="W159" s="85"/>
      <c r="X159" s="85"/>
      <c r="Y159" s="85"/>
      <c r="Z159" s="84"/>
    </row>
    <row r="160" spans="1:26" ht="20.100000000000001" customHeight="1" x14ac:dyDescent="0.15">
      <c r="A160" s="60"/>
      <c r="B160" s="60"/>
      <c r="C160" s="88"/>
      <c r="D160" s="85"/>
      <c r="E160" s="85"/>
      <c r="F160" s="85"/>
      <c r="G160" s="85"/>
      <c r="H160" s="85"/>
      <c r="I160" s="82"/>
      <c r="J160" s="87" t="s">
        <v>49</v>
      </c>
      <c r="K160" s="86"/>
      <c r="L160" s="86"/>
      <c r="M160" s="86"/>
      <c r="N160" s="86"/>
      <c r="O160" s="86"/>
      <c r="P160" s="86"/>
      <c r="Q160" s="86"/>
      <c r="R160" s="86"/>
      <c r="S160" s="86"/>
      <c r="T160" s="86"/>
      <c r="U160" s="86"/>
      <c r="V160" s="86"/>
      <c r="W160" s="86"/>
      <c r="X160" s="86"/>
      <c r="Y160" s="86"/>
      <c r="Z160" s="84"/>
    </row>
    <row r="161" spans="1:27" ht="20.100000000000001" customHeight="1" x14ac:dyDescent="0.15">
      <c r="A161" s="60">
        <f>IFERROR(IF(AND($I153="する",TRIM($I161)=""),1001,0),3)</f>
        <v>0</v>
      </c>
      <c r="B161" s="60"/>
      <c r="C161" s="79"/>
      <c r="D161" s="80">
        <v>5</v>
      </c>
      <c r="E161" s="55" t="s">
        <v>9</v>
      </c>
      <c r="I161" s="34"/>
      <c r="J161" s="35"/>
      <c r="K161" s="35"/>
      <c r="L161" s="35"/>
      <c r="M161" s="35"/>
      <c r="N161" s="85"/>
      <c r="O161" s="85"/>
      <c r="P161" s="85"/>
      <c r="Q161" s="85"/>
      <c r="R161" s="85"/>
      <c r="S161" s="85"/>
      <c r="T161" s="85"/>
      <c r="U161" s="85"/>
      <c r="V161" s="85"/>
      <c r="W161" s="85"/>
      <c r="X161" s="85"/>
      <c r="Y161" s="85"/>
      <c r="Z161" s="84"/>
    </row>
    <row r="162" spans="1:27" ht="20.100000000000001" customHeight="1" x14ac:dyDescent="0.15">
      <c r="A162" s="60"/>
      <c r="B162" s="60"/>
      <c r="C162" s="79"/>
      <c r="D162" s="80"/>
      <c r="E162" s="85"/>
      <c r="F162" s="85"/>
      <c r="G162" s="85"/>
      <c r="H162" s="85"/>
      <c r="I162" s="82"/>
      <c r="J162" s="87" t="s">
        <v>56</v>
      </c>
      <c r="K162" s="86"/>
      <c r="L162" s="86"/>
      <c r="M162" s="86"/>
      <c r="N162" s="86"/>
      <c r="O162" s="86"/>
      <c r="P162" s="86"/>
      <c r="Q162" s="86"/>
      <c r="R162" s="86"/>
      <c r="S162" s="86"/>
      <c r="T162" s="86"/>
      <c r="U162" s="86"/>
      <c r="V162" s="86"/>
      <c r="W162" s="86"/>
      <c r="X162" s="86"/>
      <c r="Y162" s="86"/>
      <c r="Z162" s="84"/>
    </row>
    <row r="163" spans="1:27" ht="20.100000000000001" customHeight="1" x14ac:dyDescent="0.15">
      <c r="A163" s="60">
        <f>IFERROR(IF(AND($I153="する",AND($I163&lt;&gt;"", OR(ISERROR(FIND("@"&amp;LEFT($I163,3)&amp;"@", 都道府県3))=FALSE, ISERROR(FIND("@"&amp;LEFT($I163,4)&amp;"@",都道府県4))=FALSE))=FALSE),1001,0),3)</f>
        <v>0</v>
      </c>
      <c r="B163" s="60"/>
      <c r="C163" s="79"/>
      <c r="D163" s="80">
        <v>6</v>
      </c>
      <c r="E163" s="55" t="s">
        <v>10</v>
      </c>
      <c r="I163" s="36"/>
      <c r="J163" s="36"/>
      <c r="K163" s="36"/>
      <c r="L163" s="36"/>
      <c r="M163" s="36"/>
      <c r="N163" s="36"/>
      <c r="O163" s="36"/>
      <c r="P163" s="36"/>
      <c r="Q163" s="37"/>
      <c r="R163" s="36"/>
      <c r="S163" s="36"/>
      <c r="T163" s="36"/>
      <c r="U163" s="36"/>
      <c r="V163" s="36"/>
      <c r="W163" s="36"/>
      <c r="X163" s="36"/>
      <c r="Y163" s="36"/>
      <c r="Z163" s="84"/>
    </row>
    <row r="164" spans="1:27" ht="20.100000000000001" customHeight="1" x14ac:dyDescent="0.15">
      <c r="A164" s="60"/>
      <c r="B164" s="60"/>
      <c r="C164" s="79"/>
      <c r="D164" s="80"/>
      <c r="E164" s="85"/>
      <c r="F164" s="85"/>
      <c r="G164" s="85"/>
      <c r="H164" s="85"/>
      <c r="I164" s="82"/>
      <c r="J164" s="87" t="s">
        <v>11</v>
      </c>
      <c r="K164" s="86"/>
      <c r="L164" s="86"/>
      <c r="M164" s="86"/>
      <c r="N164" s="86"/>
      <c r="O164" s="86"/>
      <c r="P164" s="86"/>
      <c r="Q164" s="86"/>
      <c r="R164" s="86"/>
      <c r="S164" s="86"/>
      <c r="T164" s="86"/>
      <c r="U164" s="86"/>
      <c r="V164" s="86"/>
      <c r="W164" s="86"/>
      <c r="X164" s="86"/>
      <c r="Y164" s="86"/>
      <c r="Z164" s="84"/>
    </row>
    <row r="165" spans="1:27" ht="20.100000000000001" customHeight="1" x14ac:dyDescent="0.15">
      <c r="A165" s="60">
        <f>IFERROR(IF(AND($I153="する",NOT(AND(TRIM($I165)&lt;&gt;"",ISNUMBER(VALUE(SUBSTITUTE($I165,"-",""))),IFERROR(SEARCH("-",$I165),0)&gt;0))),1001,0),3)</f>
        <v>0</v>
      </c>
      <c r="B165" s="60"/>
      <c r="C165" s="79"/>
      <c r="D165" s="80">
        <v>7</v>
      </c>
      <c r="E165" s="55" t="s">
        <v>20</v>
      </c>
      <c r="I165" s="22"/>
      <c r="J165" s="22"/>
      <c r="K165" s="22"/>
      <c r="L165" s="22"/>
      <c r="M165" s="22"/>
      <c r="Y165" s="86"/>
      <c r="Z165" s="84"/>
    </row>
    <row r="166" spans="1:27" ht="20.100000000000001" customHeight="1" x14ac:dyDescent="0.15">
      <c r="A166" s="60"/>
      <c r="B166" s="60"/>
      <c r="C166" s="88"/>
      <c r="D166" s="85"/>
      <c r="E166" s="85"/>
      <c r="F166" s="85"/>
      <c r="G166" s="85"/>
      <c r="H166" s="85"/>
      <c r="I166" s="82"/>
      <c r="J166" s="87" t="s">
        <v>23</v>
      </c>
      <c r="K166" s="86"/>
      <c r="L166" s="86"/>
      <c r="M166" s="86"/>
      <c r="N166" s="86"/>
      <c r="O166" s="86"/>
      <c r="P166" s="86"/>
      <c r="Q166" s="86"/>
      <c r="R166" s="86"/>
      <c r="S166" s="86"/>
      <c r="T166" s="86"/>
      <c r="U166" s="86"/>
      <c r="V166" s="86"/>
      <c r="W166" s="86"/>
      <c r="X166" s="86"/>
      <c r="Y166" s="86"/>
      <c r="Z166" s="84"/>
    </row>
    <row r="167" spans="1:27" ht="20.100000000000001" customHeight="1" x14ac:dyDescent="0.15">
      <c r="A167" s="60">
        <f>IFERROR(IF(AND($I153="する",AND(TRIM($I167)&lt;&gt;"",NOT(AND(ISNUMBER(VALUE(SUBSTITUTE($I167,"-",""))),IFERROR(SEARCH("-",$I167),0)&gt;0)))),1001,0),3)</f>
        <v>0</v>
      </c>
      <c r="B167" s="60"/>
      <c r="C167" s="79"/>
      <c r="D167" s="80">
        <v>8</v>
      </c>
      <c r="E167" s="55" t="s">
        <v>24</v>
      </c>
      <c r="I167" s="22"/>
      <c r="J167" s="22"/>
      <c r="K167" s="22"/>
      <c r="L167" s="22"/>
      <c r="M167" s="22"/>
      <c r="N167" s="86"/>
      <c r="O167" s="86"/>
      <c r="P167" s="86"/>
      <c r="Q167" s="86"/>
      <c r="R167" s="86"/>
      <c r="S167" s="86"/>
      <c r="T167" s="86"/>
      <c r="U167" s="86"/>
      <c r="V167" s="86"/>
      <c r="W167" s="86"/>
      <c r="X167" s="86"/>
      <c r="Y167" s="86"/>
      <c r="Z167" s="84"/>
    </row>
    <row r="168" spans="1:27" ht="20.100000000000001" customHeight="1" x14ac:dyDescent="0.15">
      <c r="A168" s="60"/>
      <c r="B168" s="60"/>
      <c r="C168" s="88"/>
      <c r="D168" s="85"/>
      <c r="E168" s="85"/>
      <c r="F168" s="85"/>
      <c r="G168" s="85"/>
      <c r="H168" s="85"/>
      <c r="I168" s="82"/>
      <c r="J168" s="87" t="s">
        <v>23</v>
      </c>
      <c r="K168" s="86"/>
      <c r="L168" s="86"/>
      <c r="M168" s="86"/>
      <c r="N168" s="86"/>
      <c r="O168" s="86"/>
      <c r="P168" s="86"/>
      <c r="Q168" s="86"/>
      <c r="R168" s="86"/>
      <c r="S168" s="86"/>
      <c r="T168" s="86"/>
      <c r="U168" s="86"/>
      <c r="V168" s="86"/>
      <c r="W168" s="86"/>
      <c r="X168" s="86"/>
      <c r="Y168" s="86"/>
      <c r="Z168" s="84"/>
    </row>
    <row r="169" spans="1:27" ht="20.100000000000001" customHeight="1" x14ac:dyDescent="0.15">
      <c r="A169" s="60">
        <f>IFERROR(IF(AND($I153="する",AND(TRIM($I169)&lt;&gt;"", NOT(IFERROR(SEARCH("@",$I169),0)&gt;0))),1001,0),3)</f>
        <v>0</v>
      </c>
      <c r="B169" s="60"/>
      <c r="C169" s="79"/>
      <c r="D169" s="80">
        <v>9</v>
      </c>
      <c r="E169" s="55" t="s">
        <v>25</v>
      </c>
      <c r="I169" s="22"/>
      <c r="J169" s="22"/>
      <c r="K169" s="22"/>
      <c r="L169" s="22"/>
      <c r="M169" s="22"/>
      <c r="N169" s="22"/>
      <c r="O169" s="22"/>
      <c r="P169" s="22"/>
      <c r="Q169" s="32"/>
      <c r="R169" s="22"/>
      <c r="S169" s="22"/>
      <c r="T169" s="22"/>
      <c r="U169" s="22"/>
      <c r="V169" s="22"/>
      <c r="W169" s="22"/>
      <c r="X169" s="22"/>
      <c r="Y169" s="22"/>
      <c r="Z169" s="84"/>
    </row>
    <row r="170" spans="1:27" ht="20.100000000000001" customHeight="1" x14ac:dyDescent="0.15">
      <c r="A170" s="60"/>
      <c r="B170" s="60"/>
      <c r="C170" s="88"/>
      <c r="D170" s="85"/>
      <c r="E170" s="85"/>
      <c r="F170" s="85"/>
      <c r="G170" s="85"/>
      <c r="H170" s="85"/>
      <c r="I170" s="82"/>
      <c r="J170" s="93" t="s">
        <v>54</v>
      </c>
      <c r="K170" s="112"/>
      <c r="L170" s="86"/>
      <c r="M170" s="86"/>
      <c r="N170" s="86"/>
      <c r="O170" s="86"/>
      <c r="P170" s="86"/>
      <c r="Q170" s="113"/>
      <c r="R170" s="86"/>
      <c r="S170" s="86"/>
      <c r="T170" s="86"/>
      <c r="U170" s="86"/>
      <c r="V170" s="86"/>
      <c r="W170" s="86"/>
      <c r="X170" s="86"/>
      <c r="Y170" s="86"/>
      <c r="Z170" s="84"/>
    </row>
    <row r="171" spans="1:27" ht="20.100000000000001" customHeight="1" x14ac:dyDescent="0.15">
      <c r="A171" s="60"/>
      <c r="B171" s="60"/>
      <c r="C171" s="101"/>
      <c r="D171" s="102"/>
      <c r="E171" s="102"/>
      <c r="F171" s="102"/>
      <c r="G171" s="102"/>
      <c r="H171" s="102"/>
      <c r="I171" s="103"/>
      <c r="J171" s="103"/>
      <c r="K171" s="104"/>
      <c r="L171" s="103"/>
      <c r="M171" s="103"/>
      <c r="N171" s="103"/>
      <c r="O171" s="103"/>
      <c r="P171" s="103"/>
      <c r="Q171" s="103"/>
      <c r="R171" s="103"/>
      <c r="S171" s="103"/>
      <c r="T171" s="103"/>
      <c r="U171" s="103"/>
      <c r="V171" s="103"/>
      <c r="W171" s="103"/>
      <c r="X171" s="103"/>
      <c r="Y171" s="132"/>
      <c r="Z171" s="105"/>
      <c r="AA171" s="120"/>
    </row>
    <row r="172" spans="1:27" ht="20.100000000000001" customHeight="1" x14ac:dyDescent="0.15">
      <c r="A172" s="60"/>
      <c r="B172" s="60"/>
      <c r="C172" s="85"/>
      <c r="D172" s="85"/>
      <c r="E172" s="85"/>
      <c r="F172" s="85"/>
      <c r="G172" s="85"/>
      <c r="H172" s="85"/>
      <c r="I172" s="107"/>
      <c r="J172" s="107"/>
      <c r="K172" s="107"/>
      <c r="L172" s="107"/>
      <c r="M172" s="107"/>
      <c r="N172" s="107"/>
      <c r="O172" s="107"/>
      <c r="P172" s="107"/>
      <c r="Q172" s="107"/>
      <c r="R172" s="107"/>
      <c r="S172" s="107"/>
      <c r="T172" s="107"/>
      <c r="U172" s="107"/>
      <c r="V172" s="107"/>
      <c r="W172" s="107"/>
      <c r="X172" s="107"/>
      <c r="Y172" s="133"/>
      <c r="Z172" s="85"/>
      <c r="AA172" s="120"/>
    </row>
    <row r="173" spans="1:27" ht="20.100000000000001" customHeight="1" x14ac:dyDescent="0.15">
      <c r="A173" s="60"/>
      <c r="B173" s="60"/>
      <c r="C173" s="85"/>
      <c r="D173" s="85"/>
      <c r="E173" s="85"/>
      <c r="F173" s="85"/>
      <c r="G173" s="85"/>
      <c r="H173" s="85"/>
      <c r="I173" s="134"/>
      <c r="J173" s="107"/>
      <c r="K173" s="107"/>
      <c r="L173" s="107"/>
      <c r="M173" s="107"/>
      <c r="N173" s="133"/>
      <c r="O173" s="107"/>
      <c r="P173" s="107"/>
      <c r="Q173" s="107"/>
      <c r="R173" s="133"/>
      <c r="S173" s="107"/>
      <c r="T173" s="107"/>
      <c r="U173" s="107"/>
      <c r="V173" s="107"/>
      <c r="W173" s="107"/>
      <c r="X173" s="107"/>
      <c r="Y173" s="107"/>
      <c r="Z173" s="107"/>
      <c r="AA173" s="107"/>
    </row>
    <row r="174" spans="1:27" ht="20.100000000000001" customHeight="1" x14ac:dyDescent="0.15">
      <c r="A174" s="60"/>
      <c r="B174" s="60"/>
      <c r="C174" s="72" t="s">
        <v>538</v>
      </c>
      <c r="D174" s="73"/>
      <c r="E174" s="73"/>
      <c r="F174" s="73"/>
      <c r="G174" s="73"/>
      <c r="H174" s="74"/>
      <c r="I174" s="135"/>
      <c r="J174" s="136"/>
      <c r="K174" s="136"/>
      <c r="L174" s="136"/>
      <c r="M174" s="136"/>
      <c r="N174" s="136"/>
      <c r="O174" s="136"/>
      <c r="P174" s="136"/>
      <c r="Q174" s="136"/>
      <c r="R174" s="136"/>
      <c r="S174" s="136"/>
      <c r="T174" s="136"/>
      <c r="U174" s="136"/>
      <c r="V174" s="136"/>
      <c r="W174" s="136"/>
      <c r="X174" s="136"/>
      <c r="Y174" s="136"/>
      <c r="Z174" s="136"/>
    </row>
    <row r="175" spans="1:27" ht="20.100000000000001" customHeight="1" x14ac:dyDescent="0.15">
      <c r="A175" s="60"/>
      <c r="B175" s="60"/>
      <c r="C175" s="137"/>
      <c r="D175" s="138"/>
      <c r="E175" s="138"/>
      <c r="F175" s="138"/>
      <c r="G175" s="138"/>
      <c r="H175" s="138"/>
      <c r="Z175" s="100"/>
      <c r="AA175" s="96"/>
    </row>
    <row r="176" spans="1:27" ht="20.100000000000001" customHeight="1" x14ac:dyDescent="0.15">
      <c r="A176" s="60">
        <f>IFERROR(IF($I176="",1001,0),3)</f>
        <v>1001</v>
      </c>
      <c r="B176" s="60"/>
      <c r="C176" s="79"/>
      <c r="D176" s="80">
        <v>1</v>
      </c>
      <c r="E176" s="55" t="s">
        <v>65</v>
      </c>
      <c r="I176" s="39"/>
      <c r="J176" s="40"/>
      <c r="K176" s="40"/>
      <c r="L176" s="40"/>
      <c r="M176" s="40"/>
      <c r="N176" s="85" t="s">
        <v>47</v>
      </c>
      <c r="O176" s="85"/>
      <c r="P176" s="85"/>
      <c r="Q176" s="85"/>
      <c r="R176" s="85"/>
      <c r="S176" s="85"/>
      <c r="T176" s="2"/>
      <c r="U176" s="2"/>
      <c r="V176" s="85"/>
      <c r="W176" s="85"/>
      <c r="X176" s="85"/>
      <c r="Y176" s="85"/>
      <c r="Z176" s="84"/>
    </row>
    <row r="177" spans="1:27" ht="20.100000000000001" customHeight="1" x14ac:dyDescent="0.15">
      <c r="A177" s="60"/>
      <c r="B177" s="60"/>
      <c r="C177" s="88"/>
      <c r="D177" s="85"/>
      <c r="E177" s="85"/>
      <c r="F177" s="85"/>
      <c r="G177" s="85"/>
      <c r="H177" s="85"/>
      <c r="I177" s="82"/>
      <c r="J177" s="87"/>
      <c r="K177" s="86"/>
      <c r="L177" s="86"/>
      <c r="M177" s="86"/>
      <c r="N177" s="86"/>
      <c r="O177" s="86"/>
      <c r="P177" s="86"/>
      <c r="Q177" s="86"/>
      <c r="R177" s="86"/>
      <c r="S177" s="86"/>
      <c r="T177" s="3"/>
      <c r="U177" s="3"/>
      <c r="V177" s="86"/>
      <c r="W177" s="86"/>
      <c r="X177" s="86"/>
      <c r="Y177" s="86"/>
      <c r="Z177" s="84"/>
    </row>
    <row r="178" spans="1:27" ht="20.100000000000001" customHeight="1" x14ac:dyDescent="0.15">
      <c r="A178" s="60">
        <f>IFERROR(IF($I178="",1001,0),3)</f>
        <v>1001</v>
      </c>
      <c r="B178" s="60"/>
      <c r="C178" s="79"/>
      <c r="D178" s="80">
        <v>2</v>
      </c>
      <c r="E178" s="55" t="s">
        <v>137</v>
      </c>
      <c r="I178" s="41"/>
      <c r="J178" s="42"/>
      <c r="K178" s="42"/>
      <c r="L178" s="42"/>
      <c r="M178" s="42"/>
      <c r="N178" s="85"/>
      <c r="O178" s="85"/>
      <c r="P178" s="85"/>
      <c r="Q178" s="85"/>
      <c r="R178" s="85"/>
      <c r="S178" s="85"/>
      <c r="T178" s="2"/>
      <c r="U178" s="2"/>
      <c r="V178" s="85"/>
      <c r="W178" s="85"/>
      <c r="X178" s="85"/>
      <c r="Y178" s="85"/>
      <c r="Z178" s="84"/>
    </row>
    <row r="179" spans="1:27" ht="20.100000000000001" customHeight="1" x14ac:dyDescent="0.15">
      <c r="A179" s="60"/>
      <c r="B179" s="60"/>
      <c r="C179" s="88"/>
      <c r="D179" s="85"/>
      <c r="E179" s="85"/>
      <c r="F179" s="85"/>
      <c r="G179" s="85"/>
      <c r="H179" s="85"/>
      <c r="I179" s="82"/>
      <c r="J179" s="87" t="s">
        <v>136</v>
      </c>
      <c r="K179" s="86"/>
      <c r="L179" s="86"/>
      <c r="M179" s="86"/>
      <c r="N179" s="86"/>
      <c r="O179" s="86"/>
      <c r="P179" s="86"/>
      <c r="Q179" s="86"/>
      <c r="R179" s="86"/>
      <c r="S179" s="86"/>
      <c r="T179" s="3"/>
      <c r="U179" s="3"/>
      <c r="V179" s="86"/>
      <c r="W179" s="86"/>
      <c r="X179" s="86"/>
      <c r="Y179" s="86"/>
      <c r="Z179" s="84"/>
    </row>
    <row r="180" spans="1:27" ht="20.100000000000001" hidden="1" customHeight="1" x14ac:dyDescent="0.15">
      <c r="A180" s="60"/>
      <c r="B180" s="60"/>
      <c r="C180" s="88"/>
      <c r="D180" s="85"/>
      <c r="E180" s="85"/>
      <c r="F180" s="85"/>
      <c r="G180" s="85"/>
      <c r="H180" s="85"/>
      <c r="I180" s="85"/>
      <c r="J180" s="107"/>
      <c r="K180" s="107"/>
      <c r="L180" s="107"/>
      <c r="M180" s="128"/>
      <c r="N180" s="107"/>
      <c r="O180" s="107"/>
      <c r="P180" s="128"/>
      <c r="Q180" s="107"/>
      <c r="R180" s="107"/>
      <c r="S180" s="107"/>
      <c r="T180" s="107"/>
      <c r="U180" s="107"/>
      <c r="V180" s="107"/>
      <c r="W180" s="107"/>
      <c r="X180" s="107"/>
      <c r="Y180" s="107"/>
      <c r="Z180" s="90"/>
      <c r="AA180" s="88"/>
    </row>
    <row r="181" spans="1:27" ht="20.100000000000001" hidden="1" customHeight="1" x14ac:dyDescent="0.15">
      <c r="A181" s="60"/>
      <c r="B181" s="60"/>
      <c r="C181" s="88"/>
      <c r="D181" s="85"/>
      <c r="E181" s="85"/>
      <c r="F181" s="85"/>
      <c r="G181" s="85"/>
      <c r="H181" s="85"/>
      <c r="I181" s="85"/>
      <c r="J181" s="107"/>
      <c r="K181" s="107"/>
      <c r="L181" s="107"/>
      <c r="M181" s="128"/>
      <c r="N181" s="107"/>
      <c r="O181" s="107"/>
      <c r="P181" s="128"/>
      <c r="Q181" s="107"/>
      <c r="R181" s="107"/>
      <c r="S181" s="107"/>
      <c r="T181" s="107"/>
      <c r="U181" s="107"/>
      <c r="V181" s="107"/>
      <c r="W181" s="107"/>
      <c r="X181" s="107"/>
      <c r="Y181" s="107"/>
      <c r="Z181" s="90"/>
      <c r="AA181" s="88"/>
    </row>
    <row r="182" spans="1:27" ht="20.100000000000001" hidden="1" customHeight="1" x14ac:dyDescent="0.15">
      <c r="A182" s="60"/>
      <c r="B182" s="60"/>
      <c r="C182" s="88"/>
      <c r="D182" s="85"/>
      <c r="E182" s="85"/>
      <c r="F182" s="85"/>
      <c r="G182" s="85"/>
      <c r="H182" s="85"/>
      <c r="I182" s="85"/>
      <c r="J182" s="107"/>
      <c r="K182" s="107"/>
      <c r="L182" s="107"/>
      <c r="M182" s="128"/>
      <c r="N182" s="107"/>
      <c r="O182" s="107"/>
      <c r="P182" s="128"/>
      <c r="Q182" s="107"/>
      <c r="R182" s="107"/>
      <c r="S182" s="107"/>
      <c r="T182" s="107"/>
      <c r="U182" s="107"/>
      <c r="V182" s="107"/>
      <c r="W182" s="107"/>
      <c r="X182" s="107"/>
      <c r="Y182" s="107"/>
      <c r="Z182" s="90"/>
      <c r="AA182" s="88"/>
    </row>
    <row r="183" spans="1:27" ht="20.100000000000001" hidden="1" customHeight="1" x14ac:dyDescent="0.15">
      <c r="A183" s="60"/>
      <c r="B183" s="60"/>
      <c r="C183" s="88"/>
      <c r="D183" s="85"/>
      <c r="E183" s="85"/>
      <c r="F183" s="85"/>
      <c r="G183" s="85"/>
      <c r="H183" s="85"/>
      <c r="I183" s="85"/>
      <c r="J183" s="107"/>
      <c r="K183" s="107"/>
      <c r="L183" s="107"/>
      <c r="M183" s="128"/>
      <c r="N183" s="107"/>
      <c r="O183" s="107"/>
      <c r="P183" s="128"/>
      <c r="Q183" s="107"/>
      <c r="R183" s="107"/>
      <c r="S183" s="107"/>
      <c r="T183" s="107"/>
      <c r="U183" s="107"/>
      <c r="V183" s="107"/>
      <c r="W183" s="107"/>
      <c r="X183" s="107"/>
      <c r="Y183" s="107"/>
      <c r="Z183" s="90"/>
      <c r="AA183" s="88"/>
    </row>
    <row r="184" spans="1:27" ht="20.100000000000001" hidden="1" customHeight="1" x14ac:dyDescent="0.15">
      <c r="A184" s="60"/>
      <c r="B184" s="60"/>
      <c r="C184" s="88"/>
      <c r="D184" s="85"/>
      <c r="E184" s="85"/>
      <c r="F184" s="85"/>
      <c r="G184" s="85"/>
      <c r="H184" s="85"/>
      <c r="I184" s="85"/>
      <c r="J184" s="107"/>
      <c r="K184" s="107"/>
      <c r="L184" s="107"/>
      <c r="M184" s="128"/>
      <c r="N184" s="107"/>
      <c r="O184" s="107"/>
      <c r="P184" s="128"/>
      <c r="Q184" s="107"/>
      <c r="R184" s="107"/>
      <c r="S184" s="107"/>
      <c r="T184" s="107"/>
      <c r="U184" s="107"/>
      <c r="V184" s="107"/>
      <c r="W184" s="107"/>
      <c r="X184" s="107"/>
      <c r="Y184" s="107"/>
      <c r="Z184" s="90"/>
      <c r="AA184" s="88"/>
    </row>
    <row r="185" spans="1:27" ht="20.100000000000001" hidden="1" customHeight="1" x14ac:dyDescent="0.15">
      <c r="A185" s="60"/>
      <c r="B185" s="60"/>
      <c r="C185" s="88"/>
      <c r="D185" s="85"/>
      <c r="E185" s="85"/>
      <c r="F185" s="85"/>
      <c r="G185" s="85"/>
      <c r="H185" s="85"/>
      <c r="I185" s="85"/>
      <c r="J185" s="107"/>
      <c r="K185" s="107"/>
      <c r="L185" s="107"/>
      <c r="M185" s="128"/>
      <c r="N185" s="107"/>
      <c r="O185" s="107"/>
      <c r="P185" s="128"/>
      <c r="Q185" s="107"/>
      <c r="R185" s="107"/>
      <c r="S185" s="107"/>
      <c r="T185" s="107"/>
      <c r="U185" s="107"/>
      <c r="V185" s="107"/>
      <c r="W185" s="107"/>
      <c r="X185" s="107"/>
      <c r="Y185" s="107"/>
      <c r="Z185" s="90"/>
      <c r="AA185" s="88"/>
    </row>
    <row r="186" spans="1:27" ht="20.100000000000001" customHeight="1" x14ac:dyDescent="0.15">
      <c r="A186" s="60">
        <f>IFERROR(IF($I186="",1001,0),3)</f>
        <v>1001</v>
      </c>
      <c r="B186" s="60"/>
      <c r="C186" s="79"/>
      <c r="D186" s="80">
        <v>3</v>
      </c>
      <c r="E186" s="55" t="s">
        <v>0</v>
      </c>
      <c r="I186" s="39"/>
      <c r="J186" s="39"/>
      <c r="K186" s="39"/>
      <c r="L186" s="39"/>
      <c r="M186" s="39"/>
      <c r="N186" s="85" t="s">
        <v>5</v>
      </c>
      <c r="O186" s="85"/>
      <c r="P186" s="85"/>
      <c r="Q186" s="85"/>
      <c r="R186" s="85"/>
      <c r="S186" s="85"/>
      <c r="T186" s="85"/>
      <c r="U186" s="85"/>
      <c r="V186" s="85"/>
      <c r="W186" s="85"/>
      <c r="X186" s="85"/>
      <c r="Y186" s="85"/>
      <c r="Z186" s="84"/>
    </row>
    <row r="187" spans="1:27" ht="45" customHeight="1" x14ac:dyDescent="0.15">
      <c r="A187" s="60"/>
      <c r="B187" s="60"/>
      <c r="C187" s="88"/>
      <c r="D187" s="85"/>
      <c r="E187" s="85"/>
      <c r="F187" s="85"/>
      <c r="G187" s="85"/>
      <c r="H187" s="85"/>
      <c r="I187" s="82"/>
      <c r="J187" s="110" t="s">
        <v>53</v>
      </c>
      <c r="K187" s="139"/>
      <c r="L187" s="139"/>
      <c r="M187" s="139"/>
      <c r="N187" s="139"/>
      <c r="O187" s="139"/>
      <c r="P187" s="139"/>
      <c r="Q187" s="139"/>
      <c r="R187" s="139"/>
      <c r="S187" s="139"/>
      <c r="T187" s="139"/>
      <c r="U187" s="139"/>
      <c r="V187" s="139"/>
      <c r="W187" s="139"/>
      <c r="X187" s="139"/>
      <c r="Y187" s="139"/>
      <c r="Z187" s="84"/>
    </row>
    <row r="188" spans="1:27" ht="20.100000000000001" customHeight="1" x14ac:dyDescent="0.15">
      <c r="A188" s="60">
        <f>IFERROR(IF($I188="",1001,0),3)</f>
        <v>1001</v>
      </c>
      <c r="B188" s="53"/>
      <c r="C188" s="79"/>
      <c r="D188" s="80">
        <v>4</v>
      </c>
      <c r="E188" s="55" t="s">
        <v>78</v>
      </c>
      <c r="I188" s="22"/>
      <c r="J188" s="22"/>
      <c r="K188" s="22"/>
      <c r="L188" s="22"/>
      <c r="M188" s="22"/>
      <c r="N188" s="85"/>
      <c r="O188" s="85"/>
      <c r="P188" s="85"/>
      <c r="Q188" s="85"/>
      <c r="R188" s="85"/>
      <c r="S188" s="85"/>
      <c r="T188" s="85"/>
      <c r="U188" s="85"/>
      <c r="V188" s="85"/>
      <c r="Z188" s="100"/>
    </row>
    <row r="189" spans="1:27" ht="20.100000000000001" customHeight="1" x14ac:dyDescent="0.15">
      <c r="A189" s="53"/>
      <c r="B189" s="53"/>
      <c r="C189" s="79"/>
      <c r="D189" s="80"/>
      <c r="E189" s="111"/>
      <c r="F189" s="85"/>
      <c r="G189" s="85"/>
      <c r="H189" s="85"/>
      <c r="I189" s="140"/>
      <c r="J189" s="97" t="s">
        <v>77</v>
      </c>
      <c r="K189" s="111"/>
      <c r="L189" s="111"/>
      <c r="M189" s="111"/>
      <c r="N189" s="111"/>
      <c r="O189" s="111"/>
      <c r="P189" s="111"/>
      <c r="Q189" s="111"/>
      <c r="R189" s="111"/>
      <c r="S189" s="111"/>
      <c r="T189" s="111"/>
      <c r="U189" s="111"/>
      <c r="V189" s="85"/>
      <c r="Z189" s="100"/>
    </row>
    <row r="190" spans="1:27" ht="20.100000000000001" customHeight="1" x14ac:dyDescent="0.15">
      <c r="A190" s="60">
        <f>IFERROR(IF($I190="",1001,0),3)</f>
        <v>1001</v>
      </c>
      <c r="B190" s="53"/>
      <c r="C190" s="79"/>
      <c r="D190" s="80">
        <v>5</v>
      </c>
      <c r="E190" s="55" t="s">
        <v>79</v>
      </c>
      <c r="I190" s="22"/>
      <c r="J190" s="22"/>
      <c r="K190" s="22"/>
      <c r="L190" s="22"/>
      <c r="M190" s="22"/>
      <c r="N190" s="85"/>
      <c r="O190" s="85"/>
      <c r="P190" s="85"/>
      <c r="Q190" s="85"/>
      <c r="R190" s="85"/>
      <c r="S190" s="85"/>
      <c r="T190" s="85"/>
      <c r="U190" s="85"/>
      <c r="V190" s="85"/>
      <c r="Z190" s="100"/>
    </row>
    <row r="191" spans="1:27" ht="20.100000000000001" customHeight="1" x14ac:dyDescent="0.15">
      <c r="A191" s="53"/>
      <c r="B191" s="53"/>
      <c r="C191" s="79"/>
      <c r="D191" s="80"/>
      <c r="E191" s="111" t="s">
        <v>80</v>
      </c>
      <c r="F191" s="85"/>
      <c r="G191" s="85"/>
      <c r="H191" s="85"/>
      <c r="I191" s="140"/>
      <c r="J191" s="97" t="s">
        <v>4</v>
      </c>
      <c r="K191" s="111"/>
      <c r="L191" s="111"/>
      <c r="M191" s="111"/>
      <c r="N191" s="111"/>
      <c r="O191" s="111"/>
      <c r="P191" s="111"/>
      <c r="Q191" s="111"/>
      <c r="R191" s="111"/>
      <c r="S191" s="111"/>
      <c r="T191" s="111"/>
      <c r="U191" s="111"/>
      <c r="V191" s="85"/>
      <c r="Z191" s="100"/>
    </row>
    <row r="192" spans="1:27" ht="20.100000000000001" customHeight="1" x14ac:dyDescent="0.15">
      <c r="A192" s="60">
        <f>IFERROR(IF($I192="",1001,0),3)</f>
        <v>1001</v>
      </c>
      <c r="B192" s="53"/>
      <c r="C192" s="79"/>
      <c r="D192" s="80">
        <v>6</v>
      </c>
      <c r="E192" s="55" t="s">
        <v>81</v>
      </c>
      <c r="I192" s="22"/>
      <c r="J192" s="22"/>
      <c r="K192" s="22"/>
      <c r="L192" s="22"/>
      <c r="M192" s="22"/>
      <c r="N192" s="85"/>
      <c r="O192" s="85"/>
      <c r="P192" s="85"/>
      <c r="Q192" s="85"/>
      <c r="R192" s="85"/>
      <c r="S192" s="85"/>
      <c r="T192" s="85"/>
      <c r="U192" s="85"/>
      <c r="V192" s="85"/>
      <c r="Z192" s="100"/>
    </row>
    <row r="193" spans="1:27" ht="20.100000000000001" customHeight="1" x14ac:dyDescent="0.15">
      <c r="A193" s="53"/>
      <c r="B193" s="53"/>
      <c r="C193" s="79"/>
      <c r="D193" s="80"/>
      <c r="E193" s="111" t="s">
        <v>80</v>
      </c>
      <c r="F193" s="85"/>
      <c r="G193" s="85"/>
      <c r="H193" s="85"/>
      <c r="I193" s="140"/>
      <c r="J193" s="97" t="s">
        <v>4</v>
      </c>
      <c r="K193" s="111"/>
      <c r="L193" s="111"/>
      <c r="M193" s="111"/>
      <c r="N193" s="111"/>
      <c r="O193" s="111"/>
      <c r="P193" s="111"/>
      <c r="Q193" s="111"/>
      <c r="R193" s="111"/>
      <c r="S193" s="111"/>
      <c r="T193" s="111"/>
      <c r="U193" s="111"/>
      <c r="V193" s="85"/>
      <c r="Z193" s="100"/>
    </row>
    <row r="194" spans="1:27" ht="20.100000000000001" customHeight="1" x14ac:dyDescent="0.15">
      <c r="A194" s="60">
        <f>IFERROR(IF($I194="",1001,0),3)</f>
        <v>1001</v>
      </c>
      <c r="B194" s="53"/>
      <c r="C194" s="79"/>
      <c r="D194" s="80">
        <v>7</v>
      </c>
      <c r="E194" s="55" t="s">
        <v>82</v>
      </c>
      <c r="I194" s="22"/>
      <c r="J194" s="22"/>
      <c r="K194" s="22"/>
      <c r="L194" s="22"/>
      <c r="M194" s="22"/>
      <c r="N194" s="85"/>
      <c r="O194" s="85"/>
      <c r="P194" s="85"/>
      <c r="Q194" s="85"/>
      <c r="R194" s="85"/>
      <c r="S194" s="85"/>
      <c r="T194" s="85"/>
      <c r="U194" s="85"/>
      <c r="V194" s="85"/>
      <c r="Z194" s="100"/>
    </row>
    <row r="195" spans="1:27" ht="20.100000000000001" customHeight="1" x14ac:dyDescent="0.15">
      <c r="A195" s="53"/>
      <c r="B195" s="53"/>
      <c r="C195" s="79"/>
      <c r="D195" s="80"/>
      <c r="E195" s="111"/>
      <c r="F195" s="85"/>
      <c r="G195" s="85"/>
      <c r="H195" s="85"/>
      <c r="I195" s="140"/>
      <c r="J195" s="97" t="s">
        <v>4</v>
      </c>
      <c r="K195" s="111"/>
      <c r="L195" s="111"/>
      <c r="M195" s="111"/>
      <c r="N195" s="111"/>
      <c r="O195" s="111"/>
      <c r="P195" s="111"/>
      <c r="Q195" s="111"/>
      <c r="R195" s="111"/>
      <c r="S195" s="111"/>
      <c r="T195" s="111"/>
      <c r="U195" s="111"/>
      <c r="V195" s="85"/>
      <c r="Z195" s="100"/>
    </row>
    <row r="196" spans="1:27" ht="20.100000000000001" customHeight="1" x14ac:dyDescent="0.15">
      <c r="A196" s="60">
        <f>IFERROR(IF($I196="",1001,0),3)</f>
        <v>1001</v>
      </c>
      <c r="B196" s="53"/>
      <c r="C196" s="79"/>
      <c r="D196" s="80">
        <v>8</v>
      </c>
      <c r="E196" s="55" t="s">
        <v>83</v>
      </c>
      <c r="I196" s="22"/>
      <c r="J196" s="22"/>
      <c r="K196" s="22"/>
      <c r="L196" s="22"/>
      <c r="M196" s="22"/>
      <c r="N196" s="85"/>
      <c r="O196" s="85"/>
      <c r="P196" s="85"/>
      <c r="Q196" s="85"/>
      <c r="R196" s="85"/>
      <c r="S196" s="85"/>
      <c r="T196" s="85"/>
      <c r="U196" s="85"/>
      <c r="V196" s="85"/>
      <c r="Z196" s="100"/>
    </row>
    <row r="197" spans="1:27" ht="20.100000000000001" customHeight="1" x14ac:dyDescent="0.15">
      <c r="A197" s="53"/>
      <c r="B197" s="53"/>
      <c r="C197" s="79"/>
      <c r="D197" s="80"/>
      <c r="E197" s="111"/>
      <c r="F197" s="85"/>
      <c r="G197" s="85"/>
      <c r="H197" s="85"/>
      <c r="I197" s="140"/>
      <c r="J197" s="97" t="s">
        <v>4</v>
      </c>
      <c r="K197" s="111"/>
      <c r="L197" s="111"/>
      <c r="M197" s="111"/>
      <c r="N197" s="111"/>
      <c r="O197" s="111"/>
      <c r="P197" s="111"/>
      <c r="Q197" s="111"/>
      <c r="R197" s="111"/>
      <c r="S197" s="111"/>
      <c r="T197" s="111"/>
      <c r="U197" s="111"/>
      <c r="V197" s="85"/>
      <c r="Z197" s="100"/>
    </row>
    <row r="198" spans="1:27" ht="20.100000000000001" customHeight="1" x14ac:dyDescent="0.15">
      <c r="A198" s="60"/>
      <c r="B198" s="60"/>
      <c r="C198" s="101"/>
      <c r="D198" s="102"/>
      <c r="E198" s="102"/>
      <c r="F198" s="102"/>
      <c r="G198" s="102"/>
      <c r="H198" s="102"/>
      <c r="I198" s="102"/>
      <c r="J198" s="103"/>
      <c r="K198" s="103"/>
      <c r="L198" s="103"/>
      <c r="M198" s="127"/>
      <c r="N198" s="103"/>
      <c r="O198" s="103"/>
      <c r="P198" s="127"/>
      <c r="Q198" s="103"/>
      <c r="R198" s="103"/>
      <c r="S198" s="103"/>
      <c r="T198" s="103"/>
      <c r="U198" s="103"/>
      <c r="V198" s="103"/>
      <c r="W198" s="103"/>
      <c r="X198" s="103"/>
      <c r="Y198" s="103"/>
      <c r="Z198" s="141"/>
      <c r="AA198" s="88"/>
    </row>
    <row r="199" spans="1:27" ht="20.100000000000001" customHeight="1" x14ac:dyDescent="0.15">
      <c r="A199" s="60"/>
      <c r="B199" s="60"/>
      <c r="C199" s="85"/>
      <c r="D199" s="85"/>
      <c r="E199" s="85"/>
      <c r="F199" s="85"/>
      <c r="G199" s="85"/>
      <c r="H199" s="85"/>
      <c r="I199" s="85"/>
      <c r="J199" s="107"/>
      <c r="K199" s="107"/>
      <c r="L199" s="107"/>
      <c r="M199" s="128"/>
      <c r="N199" s="107"/>
      <c r="O199" s="107"/>
      <c r="P199" s="128"/>
      <c r="Q199" s="107"/>
      <c r="R199" s="107"/>
      <c r="S199" s="107"/>
      <c r="T199" s="107"/>
      <c r="U199" s="107"/>
      <c r="V199" s="107"/>
      <c r="W199" s="107"/>
      <c r="X199" s="107"/>
      <c r="Y199" s="107"/>
      <c r="Z199" s="107"/>
      <c r="AA199" s="107"/>
    </row>
    <row r="200" spans="1:27" ht="20.100000000000001" customHeight="1" x14ac:dyDescent="0.15">
      <c r="A200" s="71"/>
      <c r="B200" s="60"/>
      <c r="C200" s="85"/>
      <c r="D200" s="85"/>
      <c r="E200" s="85"/>
      <c r="F200" s="85"/>
      <c r="G200" s="85"/>
      <c r="H200" s="85"/>
      <c r="I200" s="107"/>
      <c r="J200" s="85"/>
      <c r="K200" s="85"/>
      <c r="L200" s="119"/>
      <c r="M200" s="85"/>
      <c r="N200" s="85"/>
      <c r="O200" s="85"/>
      <c r="P200" s="85"/>
      <c r="Q200" s="85"/>
      <c r="R200" s="85"/>
      <c r="S200" s="85"/>
      <c r="T200" s="85"/>
      <c r="U200" s="85"/>
      <c r="V200" s="85"/>
      <c r="W200" s="85"/>
      <c r="X200" s="85"/>
      <c r="Y200" s="85"/>
      <c r="Z200" s="85"/>
    </row>
    <row r="201" spans="1:27" ht="20.100000000000001" customHeight="1" x14ac:dyDescent="0.15">
      <c r="A201" s="71"/>
      <c r="B201" s="60"/>
      <c r="C201" s="72" t="s">
        <v>6</v>
      </c>
      <c r="D201" s="73"/>
      <c r="E201" s="73"/>
      <c r="F201" s="73"/>
      <c r="G201" s="73"/>
      <c r="H201" s="73"/>
      <c r="I201" s="74"/>
      <c r="L201" s="108"/>
    </row>
    <row r="202" spans="1:27" ht="20.100000000000001" customHeight="1" x14ac:dyDescent="0.15">
      <c r="A202" s="71"/>
      <c r="B202" s="60"/>
      <c r="C202" s="75"/>
      <c r="D202" s="76"/>
      <c r="E202" s="76"/>
      <c r="F202" s="76"/>
      <c r="G202" s="76"/>
      <c r="H202" s="76"/>
      <c r="I202" s="76"/>
      <c r="J202" s="77"/>
      <c r="K202" s="77"/>
      <c r="L202" s="123"/>
      <c r="M202" s="123"/>
      <c r="N202" s="77"/>
      <c r="O202" s="77"/>
      <c r="P202" s="77"/>
      <c r="Q202" s="77"/>
      <c r="R202" s="77"/>
      <c r="S202" s="77"/>
      <c r="T202" s="77"/>
      <c r="U202" s="77"/>
      <c r="V202" s="77"/>
      <c r="W202" s="77"/>
      <c r="X202" s="77"/>
      <c r="Y202" s="77"/>
      <c r="Z202" s="78"/>
    </row>
    <row r="203" spans="1:27" ht="20.100000000000001" customHeight="1" x14ac:dyDescent="0.15">
      <c r="A203" s="60"/>
      <c r="B203" s="60"/>
      <c r="C203" s="79"/>
      <c r="D203" s="80">
        <v>1</v>
      </c>
      <c r="E203" s="55" t="s">
        <v>496</v>
      </c>
      <c r="I203" s="142"/>
      <c r="J203" s="142"/>
      <c r="K203" s="136"/>
      <c r="L203" s="85"/>
      <c r="N203" s="85"/>
      <c r="S203" s="85"/>
      <c r="T203" s="2"/>
      <c r="U203" s="2"/>
      <c r="V203" s="85"/>
      <c r="W203" s="85"/>
      <c r="X203" s="85"/>
      <c r="Y203" s="85"/>
      <c r="Z203" s="84"/>
    </row>
    <row r="204" spans="1:27" ht="20.100000000000001" customHeight="1" x14ac:dyDescent="0.15">
      <c r="A204" s="60">
        <f>IFERROR(IF($H204="",1001,0),3)</f>
        <v>1001</v>
      </c>
      <c r="B204" s="60"/>
      <c r="C204" s="79"/>
      <c r="D204" s="80"/>
      <c r="E204" s="143" t="s">
        <v>554</v>
      </c>
      <c r="F204" s="144"/>
      <c r="G204" s="145"/>
      <c r="H204" s="45"/>
      <c r="I204" s="46"/>
      <c r="J204" s="46"/>
      <c r="K204" s="47"/>
      <c r="L204" s="85" t="s">
        <v>555</v>
      </c>
      <c r="O204" s="85"/>
      <c r="S204" s="85"/>
      <c r="T204" s="2"/>
      <c r="U204" s="2"/>
      <c r="V204" s="85"/>
      <c r="W204" s="85"/>
      <c r="X204" s="85"/>
      <c r="Y204" s="85"/>
      <c r="Z204" s="84"/>
    </row>
    <row r="205" spans="1:27" ht="20.100000000000001" customHeight="1" x14ac:dyDescent="0.15">
      <c r="A205" s="60">
        <f>IFERROR(IF($H205="",1001,0),3)</f>
        <v>1001</v>
      </c>
      <c r="B205" s="60"/>
      <c r="C205" s="79"/>
      <c r="D205" s="80"/>
      <c r="E205" s="146" t="s">
        <v>539</v>
      </c>
      <c r="F205" s="147"/>
      <c r="G205" s="148"/>
      <c r="H205" s="265"/>
      <c r="I205" s="43"/>
      <c r="J205" s="43"/>
      <c r="K205" s="44"/>
      <c r="L205" s="85" t="s">
        <v>47</v>
      </c>
      <c r="M205" s="85"/>
      <c r="O205" s="85"/>
      <c r="S205" s="85"/>
      <c r="T205" s="2"/>
      <c r="U205" s="2"/>
      <c r="V205" s="85"/>
      <c r="W205" s="85"/>
      <c r="X205" s="85"/>
      <c r="Y205" s="85"/>
      <c r="Z205" s="84"/>
    </row>
    <row r="206" spans="1:27" ht="30" customHeight="1" x14ac:dyDescent="0.15">
      <c r="A206" s="60"/>
      <c r="B206" s="60"/>
      <c r="C206" s="79"/>
      <c r="D206" s="80"/>
      <c r="E206" s="149" t="s">
        <v>544</v>
      </c>
      <c r="H206" s="85"/>
      <c r="L206" s="85"/>
      <c r="O206" s="85"/>
      <c r="S206" s="85"/>
      <c r="T206" s="2"/>
      <c r="U206" s="2"/>
      <c r="V206" s="85"/>
      <c r="W206" s="85"/>
      <c r="X206" s="85"/>
      <c r="Y206" s="85"/>
      <c r="Z206" s="84"/>
    </row>
    <row r="207" spans="1:27" ht="20.100000000000001" customHeight="1" x14ac:dyDescent="0.15">
      <c r="A207" s="60"/>
      <c r="B207" s="60"/>
      <c r="C207" s="75"/>
      <c r="D207" s="80">
        <v>2</v>
      </c>
      <c r="E207" s="55" t="s">
        <v>497</v>
      </c>
      <c r="F207" s="76"/>
      <c r="G207" s="76"/>
      <c r="H207" s="76"/>
      <c r="I207" s="76"/>
      <c r="J207" s="85"/>
      <c r="K207" s="85"/>
      <c r="L207" s="150"/>
      <c r="M207" s="150"/>
      <c r="N207" s="134"/>
      <c r="O207" s="134"/>
      <c r="P207" s="129"/>
      <c r="Q207" s="129"/>
      <c r="R207" s="129"/>
      <c r="S207" s="134"/>
      <c r="T207" s="134"/>
      <c r="U207" s="134"/>
      <c r="V207" s="134"/>
      <c r="W207" s="134"/>
      <c r="X207" s="134"/>
      <c r="Y207" s="134"/>
      <c r="Z207" s="84"/>
      <c r="AA207" s="120"/>
    </row>
    <row r="208" spans="1:27" ht="30" customHeight="1" x14ac:dyDescent="0.15">
      <c r="A208" s="60"/>
      <c r="B208" s="60"/>
      <c r="C208" s="79"/>
      <c r="D208" s="80"/>
      <c r="E208" s="151" t="s">
        <v>551</v>
      </c>
      <c r="F208" s="151"/>
      <c r="G208" s="151"/>
      <c r="H208" s="151"/>
      <c r="I208" s="151"/>
      <c r="J208" s="151"/>
      <c r="K208" s="151"/>
      <c r="L208" s="151"/>
      <c r="M208" s="151"/>
      <c r="N208" s="151"/>
      <c r="O208" s="151"/>
      <c r="P208" s="151"/>
      <c r="Q208" s="151"/>
      <c r="R208" s="151"/>
      <c r="S208" s="151"/>
      <c r="T208" s="151"/>
      <c r="U208" s="151"/>
      <c r="V208" s="151"/>
      <c r="W208" s="151"/>
      <c r="X208" s="151"/>
      <c r="Y208" s="151"/>
      <c r="Z208" s="84"/>
    </row>
    <row r="209" spans="1:31" ht="20.100000000000001" customHeight="1" x14ac:dyDescent="0.15">
      <c r="A209" s="60"/>
      <c r="B209" s="60"/>
      <c r="C209" s="79"/>
      <c r="D209" s="80"/>
      <c r="E209" s="152"/>
      <c r="F209" s="153"/>
      <c r="G209" s="153"/>
      <c r="H209" s="154" t="s">
        <v>542</v>
      </c>
      <c r="I209" s="155"/>
      <c r="J209" s="155"/>
      <c r="K209" s="155"/>
      <c r="L209" s="155"/>
      <c r="M209" s="155"/>
      <c r="N209" s="155"/>
      <c r="O209" s="156"/>
      <c r="Y209" s="85"/>
      <c r="Z209" s="84"/>
      <c r="AB209" s="157" t="s">
        <v>66</v>
      </c>
      <c r="AC209" s="158" t="s">
        <v>67</v>
      </c>
    </row>
    <row r="210" spans="1:31" ht="20.100000000000001" customHeight="1" x14ac:dyDescent="0.15">
      <c r="A210" s="60">
        <f>IFERROR(IF(TRIM($H210)="",1001,0),3)</f>
        <v>1001</v>
      </c>
      <c r="B210" s="266"/>
      <c r="C210" s="79"/>
      <c r="D210" s="80"/>
      <c r="E210" s="143" t="s">
        <v>68</v>
      </c>
      <c r="F210" s="144"/>
      <c r="G210" s="159"/>
      <c r="H210" s="23"/>
      <c r="I210" s="24"/>
      <c r="J210" s="24"/>
      <c r="K210" s="24"/>
      <c r="L210" s="24"/>
      <c r="M210" s="24"/>
      <c r="N210" s="24"/>
      <c r="O210" s="25"/>
      <c r="Y210" s="85"/>
      <c r="Z210" s="84"/>
      <c r="AB210" s="160" t="str">
        <f>IF(TRIM($H210)&lt;&gt;"",LEFT($H210,4),"")</f>
        <v/>
      </c>
    </row>
    <row r="211" spans="1:31" ht="20.100000000000001" customHeight="1" x14ac:dyDescent="0.15">
      <c r="A211" s="60">
        <f>IFERROR(IF(COUNTIF($AB217:$AB391,"&gt;1")&lt;&gt;0,1001,0),3)</f>
        <v>0</v>
      </c>
      <c r="B211" s="266"/>
      <c r="C211" s="79"/>
      <c r="D211" s="80"/>
      <c r="E211" s="161" t="s">
        <v>69</v>
      </c>
      <c r="F211" s="162"/>
      <c r="G211" s="163"/>
      <c r="H211" s="29"/>
      <c r="I211" s="30"/>
      <c r="J211" s="30"/>
      <c r="K211" s="30"/>
      <c r="L211" s="30"/>
      <c r="M211" s="30"/>
      <c r="N211" s="30"/>
      <c r="O211" s="31"/>
      <c r="Y211" s="85"/>
      <c r="Z211" s="84"/>
      <c r="AB211" s="160" t="str">
        <f>IF(TRIM($H211)&lt;&gt;"",LEFT($H211,4),"")</f>
        <v/>
      </c>
      <c r="AC211" s="164" t="b">
        <f>AND($AB210="",$AB211&lt;&gt;"")</f>
        <v>0</v>
      </c>
    </row>
    <row r="212" spans="1:31" ht="20.100000000000001" customHeight="1" x14ac:dyDescent="0.15">
      <c r="A212" s="60">
        <f>IFERROR(IF(COUNTIF($AC211:$AC212,"TRUE")&lt;&gt;0,1001,0),3)</f>
        <v>0</v>
      </c>
      <c r="B212" s="266"/>
      <c r="C212" s="79"/>
      <c r="D212" s="80"/>
      <c r="E212" s="165" t="s">
        <v>70</v>
      </c>
      <c r="F212" s="166"/>
      <c r="G212" s="167"/>
      <c r="H212" s="26"/>
      <c r="I212" s="27"/>
      <c r="J212" s="27"/>
      <c r="K212" s="27"/>
      <c r="L212" s="27"/>
      <c r="M212" s="27"/>
      <c r="N212" s="27"/>
      <c r="O212" s="28"/>
      <c r="Y212" s="85"/>
      <c r="Z212" s="84"/>
      <c r="AB212" s="160" t="str">
        <f>IF(TRIM($H212)&lt;&gt;"",LEFT($H212,4),"")</f>
        <v/>
      </c>
      <c r="AC212" s="164" t="b">
        <f>AND(COUNTIF($AB$210:$AB212,"")&lt;&gt;0,$AB212&lt;&gt;"")</f>
        <v>0</v>
      </c>
    </row>
    <row r="213" spans="1:31" ht="20.100000000000001" customHeight="1" x14ac:dyDescent="0.15">
      <c r="A213" s="60"/>
      <c r="B213" s="60"/>
      <c r="C213" s="79"/>
      <c r="D213" s="80"/>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84"/>
    </row>
    <row r="214" spans="1:31" ht="20.100000000000001" customHeight="1" x14ac:dyDescent="0.15">
      <c r="A214" s="71"/>
      <c r="B214" s="60"/>
      <c r="C214" s="79"/>
      <c r="D214" s="80">
        <v>3</v>
      </c>
      <c r="E214" s="55" t="s">
        <v>543</v>
      </c>
      <c r="J214" s="86"/>
      <c r="K214" s="86"/>
      <c r="L214" s="126"/>
      <c r="M214" s="86"/>
      <c r="N214" s="86"/>
      <c r="O214" s="126"/>
      <c r="P214" s="86"/>
      <c r="Q214" s="86"/>
      <c r="R214" s="126"/>
      <c r="S214" s="86"/>
      <c r="T214" s="86"/>
      <c r="U214" s="86"/>
      <c r="V214" s="86"/>
      <c r="W214" s="86"/>
      <c r="X214" s="86"/>
      <c r="Y214" s="86"/>
      <c r="Z214" s="84"/>
    </row>
    <row r="215" spans="1:31" ht="45" customHeight="1" x14ac:dyDescent="0.15">
      <c r="A215" s="71"/>
      <c r="B215" s="60"/>
      <c r="C215" s="75"/>
      <c r="E215" s="169" t="s">
        <v>556</v>
      </c>
      <c r="F215" s="169"/>
      <c r="G215" s="169"/>
      <c r="H215" s="169"/>
      <c r="I215" s="169"/>
      <c r="J215" s="169"/>
      <c r="K215" s="169"/>
      <c r="L215" s="169"/>
      <c r="M215" s="169"/>
      <c r="N215" s="169"/>
      <c r="O215" s="169"/>
      <c r="P215" s="151"/>
      <c r="Q215" s="151"/>
      <c r="R215" s="151"/>
      <c r="S215" s="151"/>
      <c r="T215" s="151"/>
      <c r="U215" s="151"/>
      <c r="V215" s="151"/>
      <c r="W215" s="151"/>
      <c r="X215" s="151"/>
      <c r="Y215" s="151"/>
      <c r="Z215" s="84"/>
    </row>
    <row r="216" spans="1:31" ht="20.100000000000001" customHeight="1" x14ac:dyDescent="0.15">
      <c r="A216" s="71"/>
      <c r="B216" s="60"/>
      <c r="C216" s="75"/>
      <c r="D216" s="170"/>
      <c r="E216" s="171" t="s">
        <v>541</v>
      </c>
      <c r="F216" s="172"/>
      <c r="G216" s="173"/>
      <c r="H216" s="174" t="s">
        <v>75</v>
      </c>
      <c r="I216" s="155"/>
      <c r="J216" s="155"/>
      <c r="K216" s="155"/>
      <c r="L216" s="155"/>
      <c r="M216" s="155"/>
      <c r="N216" s="175"/>
      <c r="O216" s="176" t="s">
        <v>7</v>
      </c>
      <c r="P216" s="177" t="s">
        <v>535</v>
      </c>
      <c r="Q216" s="178"/>
      <c r="R216" s="178"/>
      <c r="S216" s="179"/>
      <c r="T216" s="155" t="s">
        <v>536</v>
      </c>
      <c r="U216" s="156"/>
      <c r="V216" s="180" t="s">
        <v>495</v>
      </c>
      <c r="W216" s="180"/>
      <c r="X216" s="180"/>
      <c r="Y216" s="180"/>
      <c r="Z216" s="84"/>
      <c r="AB216" s="157" t="s">
        <v>71</v>
      </c>
      <c r="AC216" s="157" t="s">
        <v>72</v>
      </c>
      <c r="AD216" s="157" t="s">
        <v>73</v>
      </c>
      <c r="AE216" s="157" t="s">
        <v>74</v>
      </c>
    </row>
    <row r="217" spans="1:31" ht="20.100000000000001" customHeight="1" x14ac:dyDescent="0.15">
      <c r="A217" s="71">
        <f>IFERROR(IF(OR(AND($AB217&lt;&gt;0,$AC217=0), AND($AB217=0,$AC217&lt;&gt;0)),1001,0),3)</f>
        <v>0</v>
      </c>
      <c r="B217" s="267"/>
      <c r="D217" s="170"/>
      <c r="E217" s="181" t="s">
        <v>76</v>
      </c>
      <c r="F217" s="182" t="s">
        <v>460</v>
      </c>
      <c r="G217" s="183"/>
      <c r="H217" s="184" t="s">
        <v>180</v>
      </c>
      <c r="I217" s="185" t="s">
        <v>304</v>
      </c>
      <c r="J217" s="186"/>
      <c r="K217" s="186"/>
      <c r="L217" s="186"/>
      <c r="M217" s="186"/>
      <c r="N217" s="187"/>
      <c r="O217" s="4"/>
      <c r="P217" s="188"/>
      <c r="Q217" s="189"/>
      <c r="R217" s="189"/>
      <c r="S217" s="190"/>
      <c r="T217" s="191"/>
      <c r="U217" s="192"/>
      <c r="V217" s="193"/>
      <c r="W217" s="194"/>
      <c r="X217" s="194"/>
      <c r="Y217" s="195"/>
      <c r="Z217" s="100"/>
      <c r="AB217" s="196">
        <f>COUNTIF($AB$210:$AB$212,$E217)</f>
        <v>0</v>
      </c>
      <c r="AC217" s="197">
        <f>COUNTIF($O217:$O222,"○")</f>
        <v>0</v>
      </c>
      <c r="AD217" s="198" t="b">
        <f>AND($AB217&lt;&gt;0,$AC217=0)</f>
        <v>0</v>
      </c>
      <c r="AE217" s="198" t="b">
        <f t="shared" ref="AE217:AE248" si="0">AND($AB217=0,$O217="○")</f>
        <v>0</v>
      </c>
    </row>
    <row r="218" spans="1:31" ht="20.100000000000001" customHeight="1" x14ac:dyDescent="0.15">
      <c r="B218" s="100"/>
      <c r="D218" s="170"/>
      <c r="E218" s="200"/>
      <c r="F218" s="201"/>
      <c r="G218" s="202"/>
      <c r="H218" s="203" t="s">
        <v>181</v>
      </c>
      <c r="I218" s="204" t="s">
        <v>305</v>
      </c>
      <c r="J218" s="205"/>
      <c r="K218" s="205"/>
      <c r="L218" s="205"/>
      <c r="M218" s="205"/>
      <c r="N218" s="206"/>
      <c r="O218" s="5"/>
      <c r="P218" s="207"/>
      <c r="Q218" s="208"/>
      <c r="R218" s="208"/>
      <c r="S218" s="209"/>
      <c r="T218" s="210"/>
      <c r="U218" s="211"/>
      <c r="V218" s="212"/>
      <c r="W218" s="213"/>
      <c r="X218" s="213"/>
      <c r="Y218" s="214"/>
      <c r="Z218" s="100"/>
      <c r="AB218" s="215">
        <f>AB217</f>
        <v>0</v>
      </c>
      <c r="AC218" s="216"/>
      <c r="AD218" s="215" t="b">
        <f>AD217</f>
        <v>0</v>
      </c>
      <c r="AE218" s="198" t="b">
        <f t="shared" si="0"/>
        <v>0</v>
      </c>
    </row>
    <row r="219" spans="1:31" ht="20.100000000000001" customHeight="1" x14ac:dyDescent="0.15">
      <c r="B219" s="100"/>
      <c r="D219" s="170"/>
      <c r="E219" s="200"/>
      <c r="F219" s="201"/>
      <c r="G219" s="202"/>
      <c r="H219" s="203" t="s">
        <v>182</v>
      </c>
      <c r="I219" s="204" t="s">
        <v>306</v>
      </c>
      <c r="J219" s="205"/>
      <c r="K219" s="205"/>
      <c r="L219" s="205"/>
      <c r="M219" s="205"/>
      <c r="N219" s="206"/>
      <c r="O219" s="5"/>
      <c r="P219" s="207"/>
      <c r="Q219" s="208"/>
      <c r="R219" s="208"/>
      <c r="S219" s="209"/>
      <c r="T219" s="210"/>
      <c r="U219" s="211"/>
      <c r="V219" s="212"/>
      <c r="W219" s="213"/>
      <c r="X219" s="213"/>
      <c r="Y219" s="214"/>
      <c r="Z219" s="100"/>
      <c r="AB219" s="215">
        <f t="shared" ref="AB219:AB222" si="1">AB218</f>
        <v>0</v>
      </c>
      <c r="AC219" s="216"/>
      <c r="AD219" s="215" t="b">
        <f t="shared" ref="AD219:AD222" si="2">AD218</f>
        <v>0</v>
      </c>
      <c r="AE219" s="198" t="b">
        <f t="shared" si="0"/>
        <v>0</v>
      </c>
    </row>
    <row r="220" spans="1:31" ht="20.100000000000001" customHeight="1" x14ac:dyDescent="0.15">
      <c r="B220" s="100"/>
      <c r="D220" s="170"/>
      <c r="E220" s="200"/>
      <c r="F220" s="201"/>
      <c r="G220" s="202"/>
      <c r="H220" s="203" t="s">
        <v>183</v>
      </c>
      <c r="I220" s="204" t="s">
        <v>307</v>
      </c>
      <c r="J220" s="205"/>
      <c r="K220" s="205"/>
      <c r="L220" s="205"/>
      <c r="M220" s="205"/>
      <c r="N220" s="206"/>
      <c r="O220" s="5"/>
      <c r="P220" s="207"/>
      <c r="Q220" s="208"/>
      <c r="R220" s="208"/>
      <c r="S220" s="209"/>
      <c r="T220" s="210"/>
      <c r="U220" s="211"/>
      <c r="V220" s="212"/>
      <c r="W220" s="213"/>
      <c r="X220" s="213"/>
      <c r="Y220" s="214"/>
      <c r="Z220" s="100"/>
      <c r="AB220" s="215">
        <f t="shared" si="1"/>
        <v>0</v>
      </c>
      <c r="AC220" s="216"/>
      <c r="AD220" s="215" t="b">
        <f t="shared" si="2"/>
        <v>0</v>
      </c>
      <c r="AE220" s="198" t="b">
        <f t="shared" si="0"/>
        <v>0</v>
      </c>
    </row>
    <row r="221" spans="1:31" ht="20.100000000000001" customHeight="1" x14ac:dyDescent="0.15">
      <c r="B221" s="100"/>
      <c r="D221" s="170"/>
      <c r="E221" s="200"/>
      <c r="F221" s="201"/>
      <c r="G221" s="202"/>
      <c r="H221" s="203" t="s">
        <v>184</v>
      </c>
      <c r="I221" s="204" t="s">
        <v>308</v>
      </c>
      <c r="J221" s="205"/>
      <c r="K221" s="205"/>
      <c r="L221" s="205"/>
      <c r="M221" s="205"/>
      <c r="N221" s="206"/>
      <c r="O221" s="5"/>
      <c r="P221" s="217"/>
      <c r="Q221" s="218"/>
      <c r="R221" s="218"/>
      <c r="S221" s="219"/>
      <c r="T221" s="220"/>
      <c r="U221" s="221"/>
      <c r="V221" s="212"/>
      <c r="W221" s="213"/>
      <c r="X221" s="213"/>
      <c r="Y221" s="214"/>
      <c r="Z221" s="100"/>
      <c r="AB221" s="215">
        <f t="shared" si="1"/>
        <v>0</v>
      </c>
      <c r="AC221" s="216"/>
      <c r="AD221" s="215" t="b">
        <f t="shared" si="2"/>
        <v>0</v>
      </c>
      <c r="AE221" s="198" t="b">
        <f t="shared" si="0"/>
        <v>0</v>
      </c>
    </row>
    <row r="222" spans="1:31" ht="30" customHeight="1" x14ac:dyDescent="0.15">
      <c r="A222" s="222">
        <f>IFERROR(IF(AND($O222="○",TRIM($P222)=""),1001,0),3)</f>
        <v>0</v>
      </c>
      <c r="B222" s="100"/>
      <c r="D222" s="170"/>
      <c r="E222" s="200"/>
      <c r="F222" s="201"/>
      <c r="G222" s="202"/>
      <c r="H222" s="203" t="s">
        <v>185</v>
      </c>
      <c r="I222" s="223" t="s">
        <v>493</v>
      </c>
      <c r="J222" s="224"/>
      <c r="K222" s="224"/>
      <c r="L222" s="224"/>
      <c r="M222" s="224"/>
      <c r="N222" s="225"/>
      <c r="O222" s="5"/>
      <c r="P222" s="17"/>
      <c r="Q222" s="18"/>
      <c r="R222" s="18"/>
      <c r="S222" s="19"/>
      <c r="T222" s="20"/>
      <c r="U222" s="21"/>
      <c r="V222" s="226"/>
      <c r="W222" s="227"/>
      <c r="X222" s="227"/>
      <c r="Y222" s="228"/>
      <c r="Z222" s="100"/>
      <c r="AB222" s="215">
        <f t="shared" si="1"/>
        <v>0</v>
      </c>
      <c r="AC222" s="216"/>
      <c r="AD222" s="215" t="b">
        <f t="shared" si="2"/>
        <v>0</v>
      </c>
      <c r="AE222" s="198" t="b">
        <f t="shared" si="0"/>
        <v>0</v>
      </c>
    </row>
    <row r="223" spans="1:31" ht="20.100000000000001" customHeight="1" x14ac:dyDescent="0.15">
      <c r="A223" s="71">
        <f>IFERROR(IF(OR(AND($AB223&lt;&gt;0,$AC223=0), AND($AB223=0,$AC223&lt;&gt;0)),1001,0),3)</f>
        <v>0</v>
      </c>
      <c r="B223" s="267"/>
      <c r="D223" s="170"/>
      <c r="E223" s="181" t="s">
        <v>425</v>
      </c>
      <c r="F223" s="182" t="s">
        <v>461</v>
      </c>
      <c r="G223" s="183"/>
      <c r="H223" s="184" t="s">
        <v>186</v>
      </c>
      <c r="I223" s="185" t="s">
        <v>309</v>
      </c>
      <c r="J223" s="186"/>
      <c r="K223" s="186"/>
      <c r="L223" s="186"/>
      <c r="M223" s="186"/>
      <c r="N223" s="187"/>
      <c r="O223" s="4"/>
      <c r="P223" s="188"/>
      <c r="Q223" s="189"/>
      <c r="R223" s="189"/>
      <c r="S223" s="190"/>
      <c r="T223" s="191"/>
      <c r="U223" s="192"/>
      <c r="V223" s="188"/>
      <c r="W223" s="189"/>
      <c r="X223" s="189"/>
      <c r="Y223" s="192"/>
      <c r="Z223" s="100"/>
      <c r="AB223" s="196">
        <f>COUNTIF($AB$210:$AB$212,$E223)</f>
        <v>0</v>
      </c>
      <c r="AC223" s="197">
        <f>COUNTIF($O223:$O227,"○")</f>
        <v>0</v>
      </c>
      <c r="AD223" s="198" t="b">
        <f>AND($AB223&lt;&gt;0,$AC223=0)</f>
        <v>0</v>
      </c>
      <c r="AE223" s="198" t="b">
        <f t="shared" si="0"/>
        <v>0</v>
      </c>
    </row>
    <row r="224" spans="1:31" ht="20.100000000000001" customHeight="1" x14ac:dyDescent="0.15">
      <c r="B224" s="100"/>
      <c r="D224" s="170"/>
      <c r="E224" s="200"/>
      <c r="F224" s="201"/>
      <c r="G224" s="202"/>
      <c r="H224" s="203" t="s">
        <v>85</v>
      </c>
      <c r="I224" s="204" t="s">
        <v>310</v>
      </c>
      <c r="J224" s="205"/>
      <c r="K224" s="205"/>
      <c r="L224" s="205"/>
      <c r="M224" s="205"/>
      <c r="N224" s="206"/>
      <c r="O224" s="5"/>
      <c r="P224" s="207"/>
      <c r="Q224" s="208"/>
      <c r="R224" s="208"/>
      <c r="S224" s="209"/>
      <c r="T224" s="210"/>
      <c r="U224" s="211"/>
      <c r="V224" s="207"/>
      <c r="W224" s="208"/>
      <c r="X224" s="208"/>
      <c r="Y224" s="211"/>
      <c r="Z224" s="100"/>
      <c r="AB224" s="215">
        <f t="shared" ref="AB224:AB227" si="3">AB223</f>
        <v>0</v>
      </c>
      <c r="AC224" s="216"/>
      <c r="AD224" s="215" t="b">
        <f t="shared" ref="AD224:AD227" si="4">AD223</f>
        <v>0</v>
      </c>
      <c r="AE224" s="198" t="b">
        <f t="shared" si="0"/>
        <v>0</v>
      </c>
    </row>
    <row r="225" spans="1:31" ht="20.100000000000001" customHeight="1" x14ac:dyDescent="0.15">
      <c r="B225" s="100"/>
      <c r="D225" s="170"/>
      <c r="E225" s="200"/>
      <c r="F225" s="201"/>
      <c r="G225" s="202"/>
      <c r="H225" s="203" t="s">
        <v>86</v>
      </c>
      <c r="I225" s="204" t="s">
        <v>311</v>
      </c>
      <c r="J225" s="205"/>
      <c r="K225" s="205"/>
      <c r="L225" s="205"/>
      <c r="M225" s="205"/>
      <c r="N225" s="206"/>
      <c r="O225" s="5"/>
      <c r="P225" s="207"/>
      <c r="Q225" s="208"/>
      <c r="R225" s="208"/>
      <c r="S225" s="209"/>
      <c r="T225" s="210"/>
      <c r="U225" s="211"/>
      <c r="V225" s="207"/>
      <c r="W225" s="208"/>
      <c r="X225" s="208"/>
      <c r="Y225" s="211"/>
      <c r="Z225" s="100"/>
      <c r="AB225" s="215">
        <f t="shared" si="3"/>
        <v>0</v>
      </c>
      <c r="AC225" s="216"/>
      <c r="AD225" s="215" t="b">
        <f t="shared" si="4"/>
        <v>0</v>
      </c>
      <c r="AE225" s="198" t="b">
        <f t="shared" si="0"/>
        <v>0</v>
      </c>
    </row>
    <row r="226" spans="1:31" ht="20.100000000000001" customHeight="1" x14ac:dyDescent="0.15">
      <c r="B226" s="100"/>
      <c r="D226" s="170"/>
      <c r="E226" s="200"/>
      <c r="F226" s="201"/>
      <c r="G226" s="202"/>
      <c r="H226" s="203" t="s">
        <v>187</v>
      </c>
      <c r="I226" s="204" t="s">
        <v>312</v>
      </c>
      <c r="J226" s="205"/>
      <c r="K226" s="205"/>
      <c r="L226" s="205"/>
      <c r="M226" s="205"/>
      <c r="N226" s="206"/>
      <c r="O226" s="5"/>
      <c r="P226" s="217"/>
      <c r="Q226" s="218"/>
      <c r="R226" s="218"/>
      <c r="S226" s="219"/>
      <c r="T226" s="220"/>
      <c r="U226" s="221"/>
      <c r="V226" s="207"/>
      <c r="W226" s="208"/>
      <c r="X226" s="208"/>
      <c r="Y226" s="211"/>
      <c r="Z226" s="100"/>
      <c r="AB226" s="215">
        <f t="shared" si="3"/>
        <v>0</v>
      </c>
      <c r="AC226" s="216"/>
      <c r="AD226" s="215" t="b">
        <f t="shared" si="4"/>
        <v>0</v>
      </c>
      <c r="AE226" s="198" t="b">
        <f t="shared" si="0"/>
        <v>0</v>
      </c>
    </row>
    <row r="227" spans="1:31" ht="30" customHeight="1" x14ac:dyDescent="0.15">
      <c r="A227" s="222">
        <f>IFERROR(IF(AND($O227="○",TRIM($P227)=""),1001,0),3)</f>
        <v>0</v>
      </c>
      <c r="B227" s="100"/>
      <c r="D227" s="170"/>
      <c r="E227" s="200"/>
      <c r="F227" s="201"/>
      <c r="G227" s="202"/>
      <c r="H227" s="203" t="s">
        <v>87</v>
      </c>
      <c r="I227" s="223" t="s">
        <v>494</v>
      </c>
      <c r="J227" s="224"/>
      <c r="K227" s="224"/>
      <c r="L227" s="224"/>
      <c r="M227" s="224"/>
      <c r="N227" s="225"/>
      <c r="O227" s="5"/>
      <c r="P227" s="17"/>
      <c r="Q227" s="18"/>
      <c r="R227" s="18"/>
      <c r="S227" s="19"/>
      <c r="T227" s="20"/>
      <c r="U227" s="21"/>
      <c r="V227" s="229"/>
      <c r="W227" s="230"/>
      <c r="X227" s="230"/>
      <c r="Y227" s="231"/>
      <c r="Z227" s="100"/>
      <c r="AB227" s="215">
        <f t="shared" si="3"/>
        <v>0</v>
      </c>
      <c r="AC227" s="216"/>
      <c r="AD227" s="215" t="b">
        <f t="shared" si="4"/>
        <v>0</v>
      </c>
      <c r="AE227" s="198" t="b">
        <f t="shared" si="0"/>
        <v>0</v>
      </c>
    </row>
    <row r="228" spans="1:31" ht="20.100000000000001" customHeight="1" x14ac:dyDescent="0.15">
      <c r="A228" s="71">
        <f>IFERROR(IF(OR(AND($AB228&lt;&gt;0,$AC228=0), AND($AB228=0,$AC228&lt;&gt;0)),1001,0),3)</f>
        <v>0</v>
      </c>
      <c r="B228" s="267"/>
      <c r="D228" s="170"/>
      <c r="E228" s="181" t="s">
        <v>426</v>
      </c>
      <c r="F228" s="182" t="s">
        <v>545</v>
      </c>
      <c r="G228" s="183"/>
      <c r="H228" s="184" t="s">
        <v>88</v>
      </c>
      <c r="I228" s="185" t="s">
        <v>313</v>
      </c>
      <c r="J228" s="186"/>
      <c r="K228" s="186"/>
      <c r="L228" s="186"/>
      <c r="M228" s="186"/>
      <c r="N228" s="187"/>
      <c r="O228" s="4"/>
      <c r="P228" s="188"/>
      <c r="Q228" s="189"/>
      <c r="R228" s="189"/>
      <c r="S228" s="190"/>
      <c r="T228" s="191"/>
      <c r="U228" s="192"/>
      <c r="V228" s="8"/>
      <c r="W228" s="9"/>
      <c r="X228" s="9"/>
      <c r="Y228" s="10"/>
      <c r="Z228" s="100"/>
      <c r="AB228" s="196">
        <f>COUNTIF($AB$210:$AB$212,$E228)</f>
        <v>0</v>
      </c>
      <c r="AC228" s="197">
        <f>COUNTIF($O228:$O231,"○")</f>
        <v>0</v>
      </c>
      <c r="AD228" s="198" t="b">
        <f>AND($AB228&lt;&gt;0,$AC228=0)</f>
        <v>0</v>
      </c>
      <c r="AE228" s="198" t="b">
        <f t="shared" si="0"/>
        <v>0</v>
      </c>
    </row>
    <row r="229" spans="1:31" ht="20.100000000000001" customHeight="1" x14ac:dyDescent="0.15">
      <c r="B229" s="100"/>
      <c r="D229" s="170"/>
      <c r="E229" s="200"/>
      <c r="F229" s="201"/>
      <c r="G229" s="202"/>
      <c r="H229" s="203" t="s">
        <v>89</v>
      </c>
      <c r="I229" s="204" t="s">
        <v>314</v>
      </c>
      <c r="J229" s="205"/>
      <c r="K229" s="205"/>
      <c r="L229" s="205"/>
      <c r="M229" s="205"/>
      <c r="N229" s="206"/>
      <c r="O229" s="5"/>
      <c r="P229" s="207"/>
      <c r="Q229" s="208"/>
      <c r="R229" s="208"/>
      <c r="S229" s="209"/>
      <c r="T229" s="210"/>
      <c r="U229" s="211"/>
      <c r="V229" s="11"/>
      <c r="W229" s="12"/>
      <c r="X229" s="12"/>
      <c r="Y229" s="13"/>
      <c r="Z229" s="100"/>
      <c r="AB229" s="215">
        <f t="shared" ref="AB229:AB231" si="5">AB228</f>
        <v>0</v>
      </c>
      <c r="AC229" s="216"/>
      <c r="AD229" s="215" t="b">
        <f t="shared" ref="AD229:AD231" si="6">AD228</f>
        <v>0</v>
      </c>
      <c r="AE229" s="198" t="b">
        <f t="shared" si="0"/>
        <v>0</v>
      </c>
    </row>
    <row r="230" spans="1:31" ht="20.100000000000001" customHeight="1" x14ac:dyDescent="0.15">
      <c r="B230" s="100"/>
      <c r="D230" s="170"/>
      <c r="E230" s="200"/>
      <c r="F230" s="201"/>
      <c r="G230" s="202"/>
      <c r="H230" s="203" t="s">
        <v>90</v>
      </c>
      <c r="I230" s="204" t="s">
        <v>557</v>
      </c>
      <c r="J230" s="205"/>
      <c r="K230" s="205"/>
      <c r="L230" s="205"/>
      <c r="M230" s="205"/>
      <c r="N230" s="206"/>
      <c r="O230" s="5"/>
      <c r="P230" s="217"/>
      <c r="Q230" s="218"/>
      <c r="R230" s="218"/>
      <c r="S230" s="219"/>
      <c r="T230" s="220"/>
      <c r="U230" s="221"/>
      <c r="V230" s="11"/>
      <c r="W230" s="12"/>
      <c r="X230" s="12"/>
      <c r="Y230" s="13"/>
      <c r="Z230" s="100"/>
      <c r="AB230" s="215">
        <f t="shared" si="5"/>
        <v>0</v>
      </c>
      <c r="AC230" s="216"/>
      <c r="AD230" s="215" t="b">
        <f t="shared" si="6"/>
        <v>0</v>
      </c>
      <c r="AE230" s="198" t="b">
        <f t="shared" si="0"/>
        <v>0</v>
      </c>
    </row>
    <row r="231" spans="1:31" ht="30" customHeight="1" x14ac:dyDescent="0.15">
      <c r="A231" s="222">
        <f>IFERROR(IF(AND($O231="○",TRIM($P231)=""),1001,0),3)</f>
        <v>0</v>
      </c>
      <c r="B231" s="100"/>
      <c r="D231" s="170"/>
      <c r="E231" s="200"/>
      <c r="F231" s="201"/>
      <c r="G231" s="202"/>
      <c r="H231" s="203" t="s">
        <v>91</v>
      </c>
      <c r="I231" s="223" t="s">
        <v>498</v>
      </c>
      <c r="J231" s="224"/>
      <c r="K231" s="224"/>
      <c r="L231" s="224"/>
      <c r="M231" s="224"/>
      <c r="N231" s="225"/>
      <c r="O231" s="5"/>
      <c r="P231" s="17"/>
      <c r="Q231" s="18"/>
      <c r="R231" s="18"/>
      <c r="S231" s="19"/>
      <c r="T231" s="20"/>
      <c r="U231" s="21"/>
      <c r="V231" s="14"/>
      <c r="W231" s="15"/>
      <c r="X231" s="15"/>
      <c r="Y231" s="16"/>
      <c r="Z231" s="232"/>
      <c r="AB231" s="215">
        <f t="shared" si="5"/>
        <v>0</v>
      </c>
      <c r="AC231" s="216"/>
      <c r="AD231" s="215" t="b">
        <f t="shared" si="6"/>
        <v>0</v>
      </c>
      <c r="AE231" s="198" t="b">
        <f t="shared" si="0"/>
        <v>0</v>
      </c>
    </row>
    <row r="232" spans="1:31" ht="20.100000000000001" customHeight="1" x14ac:dyDescent="0.15">
      <c r="A232" s="71">
        <f>IFERROR(IF(OR(AND($AB232&lt;&gt;0,$AC232=0), AND($AB232=0,$AC232&lt;&gt;0)),1001,0),3)</f>
        <v>0</v>
      </c>
      <c r="B232" s="267"/>
      <c r="D232" s="170"/>
      <c r="E232" s="181" t="s">
        <v>427</v>
      </c>
      <c r="F232" s="182" t="s">
        <v>462</v>
      </c>
      <c r="G232" s="183"/>
      <c r="H232" s="184" t="s">
        <v>92</v>
      </c>
      <c r="I232" s="185" t="s">
        <v>315</v>
      </c>
      <c r="J232" s="186"/>
      <c r="K232" s="186"/>
      <c r="L232" s="186"/>
      <c r="M232" s="186"/>
      <c r="N232" s="187"/>
      <c r="O232" s="4"/>
      <c r="P232" s="233"/>
      <c r="Q232" s="234"/>
      <c r="R232" s="234"/>
      <c r="S232" s="235"/>
      <c r="T232" s="236"/>
      <c r="U232" s="237"/>
      <c r="V232" s="188"/>
      <c r="W232" s="189"/>
      <c r="X232" s="189"/>
      <c r="Y232" s="192"/>
      <c r="Z232" s="100"/>
      <c r="AB232" s="196">
        <f>COUNTIF($AB$210:$AB$212,$E232)</f>
        <v>0</v>
      </c>
      <c r="AC232" s="197">
        <f>COUNTIF($O232:$O233,"○")</f>
        <v>0</v>
      </c>
      <c r="AD232" s="198" t="b">
        <f>AND($AB232&lt;&gt;0,$AC232=0)</f>
        <v>0</v>
      </c>
      <c r="AE232" s="198" t="b">
        <f t="shared" si="0"/>
        <v>0</v>
      </c>
    </row>
    <row r="233" spans="1:31" ht="30" customHeight="1" x14ac:dyDescent="0.15">
      <c r="A233" s="222">
        <f>IFERROR(IF(AND($O233="○",TRIM($P233)=""),1001,0),3)</f>
        <v>0</v>
      </c>
      <c r="B233" s="100"/>
      <c r="D233" s="170"/>
      <c r="E233" s="200"/>
      <c r="F233" s="201"/>
      <c r="G233" s="202"/>
      <c r="H233" s="203" t="s">
        <v>188</v>
      </c>
      <c r="I233" s="223" t="s">
        <v>534</v>
      </c>
      <c r="J233" s="224"/>
      <c r="K233" s="224"/>
      <c r="L233" s="224"/>
      <c r="M233" s="224"/>
      <c r="N233" s="225"/>
      <c r="O233" s="5"/>
      <c r="P233" s="17"/>
      <c r="Q233" s="18"/>
      <c r="R233" s="18"/>
      <c r="S233" s="19"/>
      <c r="T233" s="20"/>
      <c r="U233" s="21"/>
      <c r="V233" s="229"/>
      <c r="W233" s="230"/>
      <c r="X233" s="230"/>
      <c r="Y233" s="231"/>
      <c r="Z233" s="100"/>
      <c r="AB233" s="215">
        <f>AB232</f>
        <v>0</v>
      </c>
      <c r="AC233" s="216"/>
      <c r="AD233" s="215" t="b">
        <f>AD232</f>
        <v>0</v>
      </c>
      <c r="AE233" s="198" t="b">
        <f t="shared" si="0"/>
        <v>0</v>
      </c>
    </row>
    <row r="234" spans="1:31" ht="20.100000000000001" customHeight="1" x14ac:dyDescent="0.15">
      <c r="A234" s="71">
        <f>IFERROR(IF(OR(AND($AB234&lt;&gt;0,$AC234=0), AND($AB234=0,$AC234&lt;&gt;0)),1001,0),3)</f>
        <v>0</v>
      </c>
      <c r="B234" s="267"/>
      <c r="D234" s="170"/>
      <c r="E234" s="181" t="s">
        <v>428</v>
      </c>
      <c r="F234" s="182" t="s">
        <v>463</v>
      </c>
      <c r="G234" s="183"/>
      <c r="H234" s="184" t="s">
        <v>93</v>
      </c>
      <c r="I234" s="185" t="s">
        <v>316</v>
      </c>
      <c r="J234" s="186"/>
      <c r="K234" s="186"/>
      <c r="L234" s="186"/>
      <c r="M234" s="186"/>
      <c r="N234" s="187"/>
      <c r="O234" s="4"/>
      <c r="P234" s="233"/>
      <c r="Q234" s="234"/>
      <c r="R234" s="234"/>
      <c r="S234" s="235"/>
      <c r="T234" s="236"/>
      <c r="U234" s="237"/>
      <c r="V234" s="188"/>
      <c r="W234" s="189"/>
      <c r="X234" s="189"/>
      <c r="Y234" s="192"/>
      <c r="Z234" s="100"/>
      <c r="AB234" s="196">
        <f>COUNTIF($AB$210:$AB$212,$E234)</f>
        <v>0</v>
      </c>
      <c r="AC234" s="197">
        <f>COUNTIF($O234:$O235,"○")</f>
        <v>0</v>
      </c>
      <c r="AD234" s="198" t="b">
        <f>AND($AB234&lt;&gt;0,$AC234=0)</f>
        <v>0</v>
      </c>
      <c r="AE234" s="198" t="b">
        <f t="shared" si="0"/>
        <v>0</v>
      </c>
    </row>
    <row r="235" spans="1:31" ht="30" customHeight="1" x14ac:dyDescent="0.15">
      <c r="A235" s="222">
        <f>IFERROR(IF(AND($O235="○",TRIM($P235)=""),1001,0),3)</f>
        <v>0</v>
      </c>
      <c r="B235" s="100"/>
      <c r="D235" s="170"/>
      <c r="E235" s="200"/>
      <c r="F235" s="201"/>
      <c r="G235" s="202"/>
      <c r="H235" s="203" t="s">
        <v>94</v>
      </c>
      <c r="I235" s="223" t="s">
        <v>499</v>
      </c>
      <c r="J235" s="224"/>
      <c r="K235" s="224"/>
      <c r="L235" s="224"/>
      <c r="M235" s="224"/>
      <c r="N235" s="225"/>
      <c r="O235" s="5"/>
      <c r="P235" s="17"/>
      <c r="Q235" s="18"/>
      <c r="R235" s="18"/>
      <c r="S235" s="19"/>
      <c r="T235" s="20"/>
      <c r="U235" s="21"/>
      <c r="V235" s="229"/>
      <c r="W235" s="230"/>
      <c r="X235" s="230"/>
      <c r="Y235" s="231"/>
      <c r="Z235" s="100"/>
      <c r="AB235" s="215">
        <f>AB234</f>
        <v>0</v>
      </c>
      <c r="AC235" s="216"/>
      <c r="AD235" s="215" t="b">
        <f>AD234</f>
        <v>0</v>
      </c>
      <c r="AE235" s="198" t="b">
        <f t="shared" si="0"/>
        <v>0</v>
      </c>
    </row>
    <row r="236" spans="1:31" ht="20.100000000000001" customHeight="1" x14ac:dyDescent="0.15">
      <c r="A236" s="71">
        <f>IFERROR(IF(OR(AND($AB236&lt;&gt;0,$AC236=0), AND($AB236=0,$AC236&lt;&gt;0)),1001,0),3)</f>
        <v>0</v>
      </c>
      <c r="B236" s="267"/>
      <c r="D236" s="170"/>
      <c r="E236" s="181" t="s">
        <v>429</v>
      </c>
      <c r="F236" s="182" t="s">
        <v>549</v>
      </c>
      <c r="G236" s="183"/>
      <c r="H236" s="184" t="s">
        <v>95</v>
      </c>
      <c r="I236" s="185" t="s">
        <v>317</v>
      </c>
      <c r="J236" s="186"/>
      <c r="K236" s="186"/>
      <c r="L236" s="186"/>
      <c r="M236" s="186"/>
      <c r="N236" s="187"/>
      <c r="O236" s="4"/>
      <c r="P236" s="188"/>
      <c r="Q236" s="189"/>
      <c r="R236" s="189"/>
      <c r="S236" s="190"/>
      <c r="T236" s="191"/>
      <c r="U236" s="192"/>
      <c r="V236" s="8"/>
      <c r="W236" s="9"/>
      <c r="X236" s="9"/>
      <c r="Y236" s="10"/>
      <c r="Z236" s="100"/>
      <c r="AB236" s="196">
        <f>COUNTIF($AB$210:$AB$212,$E236)</f>
        <v>0</v>
      </c>
      <c r="AC236" s="197">
        <f>COUNTIF($O236:$O240,"○")</f>
        <v>0</v>
      </c>
      <c r="AD236" s="198" t="b">
        <f>AND($AB236&lt;&gt;0,$AC236=0)</f>
        <v>0</v>
      </c>
      <c r="AE236" s="198" t="b">
        <f t="shared" si="0"/>
        <v>0</v>
      </c>
    </row>
    <row r="237" spans="1:31" ht="20.100000000000001" customHeight="1" x14ac:dyDescent="0.15">
      <c r="B237" s="100"/>
      <c r="D237" s="170"/>
      <c r="E237" s="200"/>
      <c r="F237" s="201"/>
      <c r="G237" s="202"/>
      <c r="H237" s="203" t="s">
        <v>96</v>
      </c>
      <c r="I237" s="204" t="s">
        <v>318</v>
      </c>
      <c r="J237" s="205"/>
      <c r="K237" s="205"/>
      <c r="L237" s="205"/>
      <c r="M237" s="205"/>
      <c r="N237" s="206"/>
      <c r="O237" s="5"/>
      <c r="P237" s="207"/>
      <c r="Q237" s="208"/>
      <c r="R237" s="208"/>
      <c r="S237" s="209"/>
      <c r="T237" s="210"/>
      <c r="U237" s="211"/>
      <c r="V237" s="11"/>
      <c r="W237" s="12"/>
      <c r="X237" s="12"/>
      <c r="Y237" s="13"/>
      <c r="Z237" s="100"/>
      <c r="AB237" s="215">
        <f t="shared" ref="AB237:AB240" si="7">AB236</f>
        <v>0</v>
      </c>
      <c r="AC237" s="216"/>
      <c r="AD237" s="215" t="b">
        <f t="shared" ref="AD237:AD240" si="8">AD236</f>
        <v>0</v>
      </c>
      <c r="AE237" s="198" t="b">
        <f t="shared" si="0"/>
        <v>0</v>
      </c>
    </row>
    <row r="238" spans="1:31" ht="20.100000000000001" customHeight="1" x14ac:dyDescent="0.15">
      <c r="B238" s="100"/>
      <c r="D238" s="170"/>
      <c r="E238" s="200"/>
      <c r="F238" s="201"/>
      <c r="G238" s="202"/>
      <c r="H238" s="203" t="s">
        <v>97</v>
      </c>
      <c r="I238" s="204" t="s">
        <v>319</v>
      </c>
      <c r="J238" s="205"/>
      <c r="K238" s="205"/>
      <c r="L238" s="205"/>
      <c r="M238" s="205"/>
      <c r="N238" s="206"/>
      <c r="O238" s="5"/>
      <c r="P238" s="207"/>
      <c r="Q238" s="208"/>
      <c r="R238" s="208"/>
      <c r="S238" s="209"/>
      <c r="T238" s="210"/>
      <c r="U238" s="211"/>
      <c r="V238" s="11"/>
      <c r="W238" s="12"/>
      <c r="X238" s="12"/>
      <c r="Y238" s="13"/>
      <c r="Z238" s="100"/>
      <c r="AB238" s="215">
        <f t="shared" si="7"/>
        <v>0</v>
      </c>
      <c r="AC238" s="216"/>
      <c r="AD238" s="215" t="b">
        <f t="shared" si="8"/>
        <v>0</v>
      </c>
      <c r="AE238" s="198" t="b">
        <f t="shared" si="0"/>
        <v>0</v>
      </c>
    </row>
    <row r="239" spans="1:31" ht="20.100000000000001" customHeight="1" x14ac:dyDescent="0.15">
      <c r="B239" s="100"/>
      <c r="D239" s="170"/>
      <c r="E239" s="200"/>
      <c r="F239" s="201"/>
      <c r="G239" s="202"/>
      <c r="H239" s="203" t="s">
        <v>98</v>
      </c>
      <c r="I239" s="204" t="s">
        <v>320</v>
      </c>
      <c r="J239" s="205"/>
      <c r="K239" s="205"/>
      <c r="L239" s="205"/>
      <c r="M239" s="205"/>
      <c r="N239" s="206"/>
      <c r="O239" s="5"/>
      <c r="P239" s="217"/>
      <c r="Q239" s="218"/>
      <c r="R239" s="218"/>
      <c r="S239" s="219"/>
      <c r="T239" s="220"/>
      <c r="U239" s="221"/>
      <c r="V239" s="11"/>
      <c r="W239" s="12"/>
      <c r="X239" s="12"/>
      <c r="Y239" s="13"/>
      <c r="Z239" s="100"/>
      <c r="AB239" s="215">
        <f t="shared" si="7"/>
        <v>0</v>
      </c>
      <c r="AC239" s="216"/>
      <c r="AD239" s="215" t="b">
        <f t="shared" si="8"/>
        <v>0</v>
      </c>
      <c r="AE239" s="198" t="b">
        <f t="shared" si="0"/>
        <v>0</v>
      </c>
    </row>
    <row r="240" spans="1:31" ht="30" customHeight="1" x14ac:dyDescent="0.15">
      <c r="A240" s="222">
        <f>IFERROR(IF(AND($O240="○",TRIM($P240)=""),1001,0),3)</f>
        <v>0</v>
      </c>
      <c r="B240" s="100"/>
      <c r="D240" s="170"/>
      <c r="E240" s="200"/>
      <c r="F240" s="201"/>
      <c r="G240" s="202"/>
      <c r="H240" s="203" t="s">
        <v>99</v>
      </c>
      <c r="I240" s="223" t="s">
        <v>500</v>
      </c>
      <c r="J240" s="224"/>
      <c r="K240" s="224"/>
      <c r="L240" s="224"/>
      <c r="M240" s="224"/>
      <c r="N240" s="225"/>
      <c r="O240" s="5"/>
      <c r="P240" s="17"/>
      <c r="Q240" s="18"/>
      <c r="R240" s="18"/>
      <c r="S240" s="19"/>
      <c r="T240" s="20"/>
      <c r="U240" s="21"/>
      <c r="V240" s="14"/>
      <c r="W240" s="15"/>
      <c r="X240" s="15"/>
      <c r="Y240" s="16"/>
      <c r="Z240" s="100"/>
      <c r="AB240" s="215">
        <f t="shared" si="7"/>
        <v>0</v>
      </c>
      <c r="AC240" s="216"/>
      <c r="AD240" s="215" t="b">
        <f t="shared" si="8"/>
        <v>0</v>
      </c>
      <c r="AE240" s="198" t="b">
        <f t="shared" si="0"/>
        <v>0</v>
      </c>
    </row>
    <row r="241" spans="1:31" ht="20.100000000000001" customHeight="1" x14ac:dyDescent="0.15">
      <c r="A241" s="71">
        <f>IFERROR(IF(OR(AND($AB241&lt;&gt;0,$AC241=0), AND($AB241=0,$AC241&lt;&gt;0)),1001,0),3)</f>
        <v>0</v>
      </c>
      <c r="B241" s="267"/>
      <c r="D241" s="170"/>
      <c r="E241" s="181" t="s">
        <v>430</v>
      </c>
      <c r="F241" s="182" t="s">
        <v>548</v>
      </c>
      <c r="G241" s="183"/>
      <c r="H241" s="184" t="s">
        <v>100</v>
      </c>
      <c r="I241" s="185" t="s">
        <v>321</v>
      </c>
      <c r="J241" s="186"/>
      <c r="K241" s="186"/>
      <c r="L241" s="186"/>
      <c r="M241" s="186"/>
      <c r="N241" s="187"/>
      <c r="O241" s="4"/>
      <c r="P241" s="188"/>
      <c r="Q241" s="189"/>
      <c r="R241" s="189"/>
      <c r="S241" s="190"/>
      <c r="T241" s="191"/>
      <c r="U241" s="192"/>
      <c r="V241" s="8"/>
      <c r="W241" s="9"/>
      <c r="X241" s="9"/>
      <c r="Y241" s="10"/>
      <c r="Z241" s="100"/>
      <c r="AB241" s="196">
        <f>COUNTIF($AB$210:$AB$212,$E241)</f>
        <v>0</v>
      </c>
      <c r="AC241" s="197">
        <f>COUNTIF($O241:$O245,"○")</f>
        <v>0</v>
      </c>
      <c r="AD241" s="198" t="b">
        <f>AND($AB241&lt;&gt;0,$AC241=0)</f>
        <v>0</v>
      </c>
      <c r="AE241" s="198" t="b">
        <f t="shared" si="0"/>
        <v>0</v>
      </c>
    </row>
    <row r="242" spans="1:31" ht="20.100000000000001" customHeight="1" x14ac:dyDescent="0.15">
      <c r="B242" s="100"/>
      <c r="D242" s="170"/>
      <c r="E242" s="200"/>
      <c r="F242" s="201"/>
      <c r="G242" s="202"/>
      <c r="H242" s="203" t="s">
        <v>101</v>
      </c>
      <c r="I242" s="204" t="s">
        <v>322</v>
      </c>
      <c r="J242" s="205"/>
      <c r="K242" s="205"/>
      <c r="L242" s="205"/>
      <c r="M242" s="205"/>
      <c r="N242" s="206"/>
      <c r="O242" s="5"/>
      <c r="P242" s="207"/>
      <c r="Q242" s="208"/>
      <c r="R242" s="208"/>
      <c r="S242" s="209"/>
      <c r="T242" s="210"/>
      <c r="U242" s="211"/>
      <c r="V242" s="11"/>
      <c r="W242" s="12"/>
      <c r="X242" s="12"/>
      <c r="Y242" s="13"/>
      <c r="Z242" s="100"/>
      <c r="AB242" s="215">
        <f t="shared" ref="AB242:AB245" si="9">AB241</f>
        <v>0</v>
      </c>
      <c r="AC242" s="216"/>
      <c r="AD242" s="215" t="b">
        <f t="shared" ref="AD242:AD245" si="10">AD241</f>
        <v>0</v>
      </c>
      <c r="AE242" s="198" t="b">
        <f t="shared" si="0"/>
        <v>0</v>
      </c>
    </row>
    <row r="243" spans="1:31" ht="20.100000000000001" customHeight="1" x14ac:dyDescent="0.15">
      <c r="B243" s="100"/>
      <c r="D243" s="170"/>
      <c r="E243" s="200"/>
      <c r="F243" s="201"/>
      <c r="G243" s="202"/>
      <c r="H243" s="203" t="s">
        <v>102</v>
      </c>
      <c r="I243" s="204" t="s">
        <v>323</v>
      </c>
      <c r="J243" s="205"/>
      <c r="K243" s="205"/>
      <c r="L243" s="205"/>
      <c r="M243" s="205"/>
      <c r="N243" s="206"/>
      <c r="O243" s="5"/>
      <c r="P243" s="207"/>
      <c r="Q243" s="208"/>
      <c r="R243" s="208"/>
      <c r="S243" s="209"/>
      <c r="T243" s="210"/>
      <c r="U243" s="211"/>
      <c r="V243" s="11"/>
      <c r="W243" s="12"/>
      <c r="X243" s="12"/>
      <c r="Y243" s="13"/>
      <c r="Z243" s="100"/>
      <c r="AB243" s="215">
        <f t="shared" si="9"/>
        <v>0</v>
      </c>
      <c r="AC243" s="216"/>
      <c r="AD243" s="215" t="b">
        <f t="shared" si="10"/>
        <v>0</v>
      </c>
      <c r="AE243" s="198" t="b">
        <f t="shared" si="0"/>
        <v>0</v>
      </c>
    </row>
    <row r="244" spans="1:31" ht="20.100000000000001" customHeight="1" x14ac:dyDescent="0.15">
      <c r="B244" s="100"/>
      <c r="D244" s="170"/>
      <c r="E244" s="200"/>
      <c r="F244" s="201"/>
      <c r="G244" s="202"/>
      <c r="H244" s="203" t="s">
        <v>103</v>
      </c>
      <c r="I244" s="204" t="s">
        <v>324</v>
      </c>
      <c r="J244" s="205"/>
      <c r="K244" s="205"/>
      <c r="L244" s="205"/>
      <c r="M244" s="205"/>
      <c r="N244" s="206"/>
      <c r="O244" s="5"/>
      <c r="P244" s="217"/>
      <c r="Q244" s="218"/>
      <c r="R244" s="218"/>
      <c r="S244" s="219"/>
      <c r="T244" s="220"/>
      <c r="U244" s="221"/>
      <c r="V244" s="11"/>
      <c r="W244" s="12"/>
      <c r="X244" s="12"/>
      <c r="Y244" s="13"/>
      <c r="Z244" s="100"/>
      <c r="AB244" s="215">
        <f t="shared" si="9"/>
        <v>0</v>
      </c>
      <c r="AC244" s="216"/>
      <c r="AD244" s="215" t="b">
        <f t="shared" si="10"/>
        <v>0</v>
      </c>
      <c r="AE244" s="198" t="b">
        <f t="shared" si="0"/>
        <v>0</v>
      </c>
    </row>
    <row r="245" spans="1:31" ht="30" customHeight="1" x14ac:dyDescent="0.15">
      <c r="A245" s="222">
        <f>IFERROR(IF(AND($O245="○",TRIM($P245)=""),1001,0),3)</f>
        <v>0</v>
      </c>
      <c r="B245" s="100"/>
      <c r="D245" s="170"/>
      <c r="E245" s="238"/>
      <c r="F245" s="239"/>
      <c r="G245" s="240"/>
      <c r="H245" s="203" t="s">
        <v>104</v>
      </c>
      <c r="I245" s="223" t="s">
        <v>501</v>
      </c>
      <c r="J245" s="224"/>
      <c r="K245" s="224"/>
      <c r="L245" s="224"/>
      <c r="M245" s="224"/>
      <c r="N245" s="225"/>
      <c r="O245" s="5"/>
      <c r="P245" s="17"/>
      <c r="Q245" s="18"/>
      <c r="R245" s="18"/>
      <c r="S245" s="19"/>
      <c r="T245" s="20"/>
      <c r="U245" s="21"/>
      <c r="V245" s="14"/>
      <c r="W245" s="15"/>
      <c r="X245" s="15"/>
      <c r="Y245" s="16"/>
      <c r="Z245" s="100"/>
      <c r="AB245" s="215">
        <f t="shared" si="9"/>
        <v>0</v>
      </c>
      <c r="AC245" s="216"/>
      <c r="AD245" s="215" t="b">
        <f t="shared" si="10"/>
        <v>0</v>
      </c>
      <c r="AE245" s="198" t="b">
        <f t="shared" si="0"/>
        <v>0</v>
      </c>
    </row>
    <row r="246" spans="1:31" ht="20.100000000000001" customHeight="1" x14ac:dyDescent="0.15">
      <c r="A246" s="71">
        <f>IFERROR(IF(OR(AND($AB246&lt;&gt;0,$AC246=0), AND($AB246=0,$AC246&lt;&gt;0)),1001,0),3)</f>
        <v>0</v>
      </c>
      <c r="B246" s="267"/>
      <c r="D246" s="170"/>
      <c r="E246" s="181" t="s">
        <v>431</v>
      </c>
      <c r="F246" s="182" t="s">
        <v>464</v>
      </c>
      <c r="G246" s="183"/>
      <c r="H246" s="184" t="s">
        <v>105</v>
      </c>
      <c r="I246" s="185" t="s">
        <v>325</v>
      </c>
      <c r="J246" s="186"/>
      <c r="K246" s="186"/>
      <c r="L246" s="186"/>
      <c r="M246" s="186"/>
      <c r="N246" s="187"/>
      <c r="O246" s="4"/>
      <c r="P246" s="188"/>
      <c r="Q246" s="189"/>
      <c r="R246" s="189"/>
      <c r="S246" s="190"/>
      <c r="T246" s="191"/>
      <c r="U246" s="192"/>
      <c r="V246" s="188"/>
      <c r="W246" s="189"/>
      <c r="X246" s="189"/>
      <c r="Y246" s="192"/>
      <c r="Z246" s="100"/>
      <c r="AB246" s="196">
        <f>COUNTIF($AB$210:$AB$212,$E246)</f>
        <v>0</v>
      </c>
      <c r="AC246" s="197">
        <f>COUNTIF($O246:$O249,"○")</f>
        <v>0</v>
      </c>
      <c r="AD246" s="198" t="b">
        <f>AND($AB246&lt;&gt;0,$AC246=0)</f>
        <v>0</v>
      </c>
      <c r="AE246" s="198" t="b">
        <f t="shared" si="0"/>
        <v>0</v>
      </c>
    </row>
    <row r="247" spans="1:31" ht="20.100000000000001" customHeight="1" x14ac:dyDescent="0.15">
      <c r="B247" s="100"/>
      <c r="D247" s="170"/>
      <c r="E247" s="200"/>
      <c r="F247" s="201"/>
      <c r="G247" s="202"/>
      <c r="H247" s="203" t="s">
        <v>106</v>
      </c>
      <c r="I247" s="204" t="s">
        <v>326</v>
      </c>
      <c r="J247" s="205"/>
      <c r="K247" s="205"/>
      <c r="L247" s="205"/>
      <c r="M247" s="205"/>
      <c r="N247" s="206"/>
      <c r="O247" s="5"/>
      <c r="P247" s="207"/>
      <c r="Q247" s="208"/>
      <c r="R247" s="208"/>
      <c r="S247" s="209"/>
      <c r="T247" s="210"/>
      <c r="U247" s="211"/>
      <c r="V247" s="207"/>
      <c r="W247" s="208"/>
      <c r="X247" s="208"/>
      <c r="Y247" s="211"/>
      <c r="Z247" s="100"/>
      <c r="AB247" s="215">
        <f t="shared" ref="AB247:AB249" si="11">AB246</f>
        <v>0</v>
      </c>
      <c r="AC247" s="216"/>
      <c r="AD247" s="215" t="b">
        <f t="shared" ref="AD247:AD249" si="12">AD246</f>
        <v>0</v>
      </c>
      <c r="AE247" s="198" t="b">
        <f t="shared" si="0"/>
        <v>0</v>
      </c>
    </row>
    <row r="248" spans="1:31" ht="20.100000000000001" customHeight="1" x14ac:dyDescent="0.15">
      <c r="B248" s="100"/>
      <c r="D248" s="170"/>
      <c r="E248" s="200"/>
      <c r="F248" s="201"/>
      <c r="G248" s="202"/>
      <c r="H248" s="203" t="s">
        <v>107</v>
      </c>
      <c r="I248" s="204" t="s">
        <v>558</v>
      </c>
      <c r="J248" s="205"/>
      <c r="K248" s="205"/>
      <c r="L248" s="205"/>
      <c r="M248" s="205"/>
      <c r="N248" s="206"/>
      <c r="O248" s="5"/>
      <c r="P248" s="217"/>
      <c r="Q248" s="218"/>
      <c r="R248" s="218"/>
      <c r="S248" s="219"/>
      <c r="T248" s="220"/>
      <c r="U248" s="221"/>
      <c r="V248" s="207"/>
      <c r="W248" s="208"/>
      <c r="X248" s="208"/>
      <c r="Y248" s="211"/>
      <c r="Z248" s="100"/>
      <c r="AB248" s="215">
        <f t="shared" si="11"/>
        <v>0</v>
      </c>
      <c r="AC248" s="216"/>
      <c r="AD248" s="215" t="b">
        <f t="shared" si="12"/>
        <v>0</v>
      </c>
      <c r="AE248" s="198" t="b">
        <f t="shared" si="0"/>
        <v>0</v>
      </c>
    </row>
    <row r="249" spans="1:31" ht="30" customHeight="1" x14ac:dyDescent="0.15">
      <c r="A249" s="222">
        <f>IFERROR(IF(AND($O249="○",TRIM($P249)=""),1001,0),3)</f>
        <v>0</v>
      </c>
      <c r="B249" s="100"/>
      <c r="D249" s="170"/>
      <c r="E249" s="200"/>
      <c r="F249" s="201"/>
      <c r="G249" s="202"/>
      <c r="H249" s="203" t="s">
        <v>108</v>
      </c>
      <c r="I249" s="223" t="s">
        <v>502</v>
      </c>
      <c r="J249" s="224"/>
      <c r="K249" s="224"/>
      <c r="L249" s="224"/>
      <c r="M249" s="224"/>
      <c r="N249" s="225"/>
      <c r="O249" s="5"/>
      <c r="P249" s="17"/>
      <c r="Q249" s="18"/>
      <c r="R249" s="18"/>
      <c r="S249" s="19"/>
      <c r="T249" s="20"/>
      <c r="U249" s="21"/>
      <c r="V249" s="229"/>
      <c r="W249" s="230"/>
      <c r="X249" s="230"/>
      <c r="Y249" s="231"/>
      <c r="Z249" s="100"/>
      <c r="AB249" s="215">
        <f t="shared" si="11"/>
        <v>0</v>
      </c>
      <c r="AC249" s="216"/>
      <c r="AD249" s="215" t="b">
        <f t="shared" si="12"/>
        <v>0</v>
      </c>
      <c r="AE249" s="198" t="b">
        <f t="shared" ref="AE249:AE280" si="13">AND($AB249=0,$O249="○")</f>
        <v>0</v>
      </c>
    </row>
    <row r="250" spans="1:31" ht="20.100000000000001" customHeight="1" x14ac:dyDescent="0.15">
      <c r="A250" s="71">
        <f>IFERROR(IF(OR(AND($AB250&lt;&gt;0,$AC250=0), AND($AB250=0,$AC250&lt;&gt;0)),1001,0),3)</f>
        <v>0</v>
      </c>
      <c r="B250" s="267"/>
      <c r="D250" s="170"/>
      <c r="E250" s="181" t="s">
        <v>432</v>
      </c>
      <c r="F250" s="182" t="s">
        <v>547</v>
      </c>
      <c r="G250" s="183"/>
      <c r="H250" s="184" t="s">
        <v>109</v>
      </c>
      <c r="I250" s="185" t="s">
        <v>327</v>
      </c>
      <c r="J250" s="186"/>
      <c r="K250" s="186"/>
      <c r="L250" s="186"/>
      <c r="M250" s="186"/>
      <c r="N250" s="187"/>
      <c r="O250" s="4"/>
      <c r="P250" s="188"/>
      <c r="Q250" s="189"/>
      <c r="R250" s="189"/>
      <c r="S250" s="190"/>
      <c r="T250" s="191"/>
      <c r="U250" s="192"/>
      <c r="V250" s="8"/>
      <c r="W250" s="9"/>
      <c r="X250" s="9"/>
      <c r="Y250" s="10"/>
      <c r="Z250" s="100"/>
      <c r="AB250" s="196">
        <f>COUNTIF($AB$210:$AB$212,$E250)</f>
        <v>0</v>
      </c>
      <c r="AC250" s="197">
        <f>COUNTIF($O250:$O253,"○")</f>
        <v>0</v>
      </c>
      <c r="AD250" s="198" t="b">
        <f>AND($AB250&lt;&gt;0,$AC250=0)</f>
        <v>0</v>
      </c>
      <c r="AE250" s="198" t="b">
        <f t="shared" si="13"/>
        <v>0</v>
      </c>
    </row>
    <row r="251" spans="1:31" ht="20.100000000000001" customHeight="1" x14ac:dyDescent="0.15">
      <c r="B251" s="100"/>
      <c r="D251" s="170"/>
      <c r="E251" s="200"/>
      <c r="F251" s="201"/>
      <c r="G251" s="202"/>
      <c r="H251" s="203" t="s">
        <v>110</v>
      </c>
      <c r="I251" s="204" t="s">
        <v>328</v>
      </c>
      <c r="J251" s="205"/>
      <c r="K251" s="205"/>
      <c r="L251" s="205"/>
      <c r="M251" s="205"/>
      <c r="N251" s="206"/>
      <c r="O251" s="5"/>
      <c r="P251" s="207"/>
      <c r="Q251" s="208"/>
      <c r="R251" s="208"/>
      <c r="S251" s="209"/>
      <c r="T251" s="210"/>
      <c r="U251" s="211"/>
      <c r="V251" s="11"/>
      <c r="W251" s="12"/>
      <c r="X251" s="12"/>
      <c r="Y251" s="13"/>
      <c r="Z251" s="100"/>
      <c r="AB251" s="215">
        <f t="shared" ref="AB251:AB253" si="14">AB250</f>
        <v>0</v>
      </c>
      <c r="AC251" s="216"/>
      <c r="AD251" s="215" t="b">
        <f t="shared" ref="AD251:AD253" si="15">AD250</f>
        <v>0</v>
      </c>
      <c r="AE251" s="198" t="b">
        <f t="shared" si="13"/>
        <v>0</v>
      </c>
    </row>
    <row r="252" spans="1:31" ht="20.100000000000001" customHeight="1" x14ac:dyDescent="0.15">
      <c r="B252" s="100"/>
      <c r="D252" s="170"/>
      <c r="E252" s="200"/>
      <c r="F252" s="201"/>
      <c r="G252" s="202"/>
      <c r="H252" s="203" t="s">
        <v>111</v>
      </c>
      <c r="I252" s="204" t="s">
        <v>559</v>
      </c>
      <c r="J252" s="205"/>
      <c r="K252" s="205"/>
      <c r="L252" s="205"/>
      <c r="M252" s="205"/>
      <c r="N252" s="206"/>
      <c r="O252" s="5"/>
      <c r="P252" s="217"/>
      <c r="Q252" s="218"/>
      <c r="R252" s="218"/>
      <c r="S252" s="219"/>
      <c r="T252" s="220"/>
      <c r="U252" s="221"/>
      <c r="V252" s="11"/>
      <c r="W252" s="12"/>
      <c r="X252" s="12"/>
      <c r="Y252" s="13"/>
      <c r="Z252" s="100"/>
      <c r="AB252" s="215">
        <f t="shared" si="14"/>
        <v>0</v>
      </c>
      <c r="AC252" s="216"/>
      <c r="AD252" s="215" t="b">
        <f t="shared" si="15"/>
        <v>0</v>
      </c>
      <c r="AE252" s="198" t="b">
        <f t="shared" si="13"/>
        <v>0</v>
      </c>
    </row>
    <row r="253" spans="1:31" ht="30" customHeight="1" x14ac:dyDescent="0.15">
      <c r="A253" s="222">
        <f>IFERROR(IF(AND($O253="○",TRIM($P253)=""),1001,0),3)</f>
        <v>0</v>
      </c>
      <c r="B253" s="100"/>
      <c r="D253" s="170"/>
      <c r="E253" s="200"/>
      <c r="F253" s="201"/>
      <c r="G253" s="202"/>
      <c r="H253" s="203" t="s">
        <v>112</v>
      </c>
      <c r="I253" s="223" t="s">
        <v>503</v>
      </c>
      <c r="J253" s="224"/>
      <c r="K253" s="224"/>
      <c r="L253" s="224"/>
      <c r="M253" s="224"/>
      <c r="N253" s="225"/>
      <c r="O253" s="5"/>
      <c r="P253" s="17"/>
      <c r="Q253" s="18"/>
      <c r="R253" s="18"/>
      <c r="S253" s="19"/>
      <c r="T253" s="20"/>
      <c r="U253" s="21"/>
      <c r="V253" s="14"/>
      <c r="W253" s="15"/>
      <c r="X253" s="15"/>
      <c r="Y253" s="16"/>
      <c r="Z253" s="100"/>
      <c r="AB253" s="215">
        <f t="shared" si="14"/>
        <v>0</v>
      </c>
      <c r="AC253" s="216"/>
      <c r="AD253" s="215" t="b">
        <f t="shared" si="15"/>
        <v>0</v>
      </c>
      <c r="AE253" s="198" t="b">
        <f t="shared" si="13"/>
        <v>0</v>
      </c>
    </row>
    <row r="254" spans="1:31" ht="20.100000000000001" customHeight="1" x14ac:dyDescent="0.15">
      <c r="A254" s="71">
        <f>IFERROR(IF(OR(AND($AB254&lt;&gt;0,$AC254=0), AND($AB254=0,$AC254&lt;&gt;0)),1001,0),3)</f>
        <v>0</v>
      </c>
      <c r="B254" s="267"/>
      <c r="D254" s="170"/>
      <c r="E254" s="181" t="s">
        <v>433</v>
      </c>
      <c r="F254" s="182" t="s">
        <v>546</v>
      </c>
      <c r="G254" s="183"/>
      <c r="H254" s="184" t="s">
        <v>113</v>
      </c>
      <c r="I254" s="185" t="s">
        <v>329</v>
      </c>
      <c r="J254" s="186"/>
      <c r="K254" s="186"/>
      <c r="L254" s="186"/>
      <c r="M254" s="186"/>
      <c r="N254" s="187"/>
      <c r="O254" s="4"/>
      <c r="P254" s="188"/>
      <c r="Q254" s="189"/>
      <c r="R254" s="189"/>
      <c r="S254" s="190"/>
      <c r="T254" s="191"/>
      <c r="U254" s="192"/>
      <c r="V254" s="8"/>
      <c r="W254" s="9"/>
      <c r="X254" s="9"/>
      <c r="Y254" s="10"/>
      <c r="Z254" s="100"/>
      <c r="AB254" s="196">
        <f>COUNTIF($AB$210:$AB$212,$E254)</f>
        <v>0</v>
      </c>
      <c r="AC254" s="197">
        <f>COUNTIF($O254:$O261,"○")</f>
        <v>0</v>
      </c>
      <c r="AD254" s="198" t="b">
        <f>AND($AB254&lt;&gt;0,$AC254=0)</f>
        <v>0</v>
      </c>
      <c r="AE254" s="198" t="b">
        <f t="shared" si="13"/>
        <v>0</v>
      </c>
    </row>
    <row r="255" spans="1:31" ht="20.100000000000001" customHeight="1" x14ac:dyDescent="0.15">
      <c r="B255" s="100"/>
      <c r="D255" s="170"/>
      <c r="E255" s="200"/>
      <c r="F255" s="201"/>
      <c r="G255" s="202"/>
      <c r="H255" s="203" t="s">
        <v>114</v>
      </c>
      <c r="I255" s="204" t="s">
        <v>330</v>
      </c>
      <c r="J255" s="205"/>
      <c r="K255" s="205"/>
      <c r="L255" s="205"/>
      <c r="M255" s="205"/>
      <c r="N255" s="206"/>
      <c r="O255" s="5"/>
      <c r="P255" s="207"/>
      <c r="Q255" s="208"/>
      <c r="R255" s="208"/>
      <c r="S255" s="209"/>
      <c r="T255" s="210"/>
      <c r="U255" s="211"/>
      <c r="V255" s="11"/>
      <c r="W255" s="12"/>
      <c r="X255" s="12"/>
      <c r="Y255" s="13"/>
      <c r="Z255" s="100"/>
      <c r="AB255" s="215">
        <f t="shared" ref="AB255:AB261" si="16">AB254</f>
        <v>0</v>
      </c>
      <c r="AC255" s="216"/>
      <c r="AD255" s="215" t="b">
        <f t="shared" ref="AD255:AD261" si="17">AD254</f>
        <v>0</v>
      </c>
      <c r="AE255" s="198" t="b">
        <f t="shared" si="13"/>
        <v>0</v>
      </c>
    </row>
    <row r="256" spans="1:31" ht="20.100000000000001" customHeight="1" x14ac:dyDescent="0.15">
      <c r="B256" s="100"/>
      <c r="D256" s="170"/>
      <c r="E256" s="200"/>
      <c r="F256" s="201"/>
      <c r="G256" s="202"/>
      <c r="H256" s="203" t="s">
        <v>115</v>
      </c>
      <c r="I256" s="204" t="s">
        <v>331</v>
      </c>
      <c r="J256" s="205"/>
      <c r="K256" s="205"/>
      <c r="L256" s="205"/>
      <c r="M256" s="205"/>
      <c r="N256" s="206"/>
      <c r="O256" s="5"/>
      <c r="P256" s="207"/>
      <c r="Q256" s="208"/>
      <c r="R256" s="208"/>
      <c r="S256" s="209"/>
      <c r="T256" s="210"/>
      <c r="U256" s="211"/>
      <c r="V256" s="11"/>
      <c r="W256" s="12"/>
      <c r="X256" s="12"/>
      <c r="Y256" s="13"/>
      <c r="Z256" s="100"/>
      <c r="AB256" s="215">
        <f t="shared" si="16"/>
        <v>0</v>
      </c>
      <c r="AC256" s="216"/>
      <c r="AD256" s="215" t="b">
        <f t="shared" si="17"/>
        <v>0</v>
      </c>
      <c r="AE256" s="198" t="b">
        <f t="shared" si="13"/>
        <v>0</v>
      </c>
    </row>
    <row r="257" spans="1:31" ht="20.100000000000001" customHeight="1" x14ac:dyDescent="0.15">
      <c r="B257" s="100"/>
      <c r="D257" s="170"/>
      <c r="E257" s="200"/>
      <c r="F257" s="201"/>
      <c r="G257" s="202"/>
      <c r="H257" s="203" t="s">
        <v>189</v>
      </c>
      <c r="I257" s="204" t="s">
        <v>332</v>
      </c>
      <c r="J257" s="205"/>
      <c r="K257" s="205"/>
      <c r="L257" s="205"/>
      <c r="M257" s="205"/>
      <c r="N257" s="206"/>
      <c r="O257" s="5"/>
      <c r="P257" s="207"/>
      <c r="Q257" s="208"/>
      <c r="R257" s="208"/>
      <c r="S257" s="209"/>
      <c r="T257" s="210"/>
      <c r="U257" s="211"/>
      <c r="V257" s="11"/>
      <c r="W257" s="12"/>
      <c r="X257" s="12"/>
      <c r="Y257" s="13"/>
      <c r="Z257" s="100"/>
      <c r="AB257" s="215">
        <f t="shared" si="16"/>
        <v>0</v>
      </c>
      <c r="AC257" s="216"/>
      <c r="AD257" s="215" t="b">
        <f t="shared" si="17"/>
        <v>0</v>
      </c>
      <c r="AE257" s="198" t="b">
        <f t="shared" si="13"/>
        <v>0</v>
      </c>
    </row>
    <row r="258" spans="1:31" ht="20.100000000000001" customHeight="1" x14ac:dyDescent="0.15">
      <c r="B258" s="100"/>
      <c r="D258" s="170"/>
      <c r="E258" s="200"/>
      <c r="F258" s="201"/>
      <c r="G258" s="202"/>
      <c r="H258" s="203" t="s">
        <v>190</v>
      </c>
      <c r="I258" s="204" t="s">
        <v>333</v>
      </c>
      <c r="J258" s="205"/>
      <c r="K258" s="205"/>
      <c r="L258" s="205"/>
      <c r="M258" s="205"/>
      <c r="N258" s="206"/>
      <c r="O258" s="5"/>
      <c r="P258" s="207"/>
      <c r="Q258" s="208"/>
      <c r="R258" s="208"/>
      <c r="S258" s="209"/>
      <c r="T258" s="210"/>
      <c r="U258" s="211"/>
      <c r="V258" s="11"/>
      <c r="W258" s="12"/>
      <c r="X258" s="12"/>
      <c r="Y258" s="13"/>
      <c r="Z258" s="100"/>
      <c r="AB258" s="215">
        <f t="shared" si="16"/>
        <v>0</v>
      </c>
      <c r="AC258" s="216"/>
      <c r="AD258" s="215" t="b">
        <f t="shared" si="17"/>
        <v>0</v>
      </c>
      <c r="AE258" s="198" t="b">
        <f t="shared" si="13"/>
        <v>0</v>
      </c>
    </row>
    <row r="259" spans="1:31" ht="20.100000000000001" customHeight="1" x14ac:dyDescent="0.15">
      <c r="B259" s="100"/>
      <c r="D259" s="170"/>
      <c r="E259" s="200"/>
      <c r="F259" s="201"/>
      <c r="G259" s="202"/>
      <c r="H259" s="203" t="s">
        <v>191</v>
      </c>
      <c r="I259" s="204" t="s">
        <v>84</v>
      </c>
      <c r="J259" s="205"/>
      <c r="K259" s="205"/>
      <c r="L259" s="205"/>
      <c r="M259" s="205"/>
      <c r="N259" s="206"/>
      <c r="O259" s="5"/>
      <c r="P259" s="207"/>
      <c r="Q259" s="208"/>
      <c r="R259" s="208"/>
      <c r="S259" s="209"/>
      <c r="T259" s="210"/>
      <c r="U259" s="211"/>
      <c r="V259" s="11"/>
      <c r="W259" s="12"/>
      <c r="X259" s="12"/>
      <c r="Y259" s="13"/>
      <c r="Z259" s="100"/>
      <c r="AB259" s="215">
        <f t="shared" si="16"/>
        <v>0</v>
      </c>
      <c r="AC259" s="216"/>
      <c r="AD259" s="215" t="b">
        <f t="shared" si="17"/>
        <v>0</v>
      </c>
      <c r="AE259" s="198" t="b">
        <f t="shared" si="13"/>
        <v>0</v>
      </c>
    </row>
    <row r="260" spans="1:31" ht="20.100000000000001" customHeight="1" x14ac:dyDescent="0.15">
      <c r="B260" s="100"/>
      <c r="D260" s="170"/>
      <c r="E260" s="200"/>
      <c r="F260" s="201"/>
      <c r="G260" s="202"/>
      <c r="H260" s="203" t="s">
        <v>192</v>
      </c>
      <c r="I260" s="204" t="s">
        <v>560</v>
      </c>
      <c r="J260" s="205"/>
      <c r="K260" s="205"/>
      <c r="L260" s="205"/>
      <c r="M260" s="205"/>
      <c r="N260" s="206"/>
      <c r="O260" s="5"/>
      <c r="P260" s="217"/>
      <c r="Q260" s="218"/>
      <c r="R260" s="218"/>
      <c r="S260" s="219"/>
      <c r="T260" s="220"/>
      <c r="U260" s="221"/>
      <c r="V260" s="11"/>
      <c r="W260" s="12"/>
      <c r="X260" s="12"/>
      <c r="Y260" s="13"/>
      <c r="Z260" s="100"/>
      <c r="AB260" s="215">
        <f t="shared" si="16"/>
        <v>0</v>
      </c>
      <c r="AC260" s="216"/>
      <c r="AD260" s="215" t="b">
        <f t="shared" si="17"/>
        <v>0</v>
      </c>
      <c r="AE260" s="198" t="b">
        <f t="shared" si="13"/>
        <v>0</v>
      </c>
    </row>
    <row r="261" spans="1:31" ht="30" customHeight="1" x14ac:dyDescent="0.15">
      <c r="A261" s="222">
        <f>IFERROR(IF(AND($O261="○",TRIM($P261)=""),1001,0),3)</f>
        <v>0</v>
      </c>
      <c r="B261" s="100"/>
      <c r="D261" s="170"/>
      <c r="E261" s="200"/>
      <c r="F261" s="201"/>
      <c r="G261" s="202"/>
      <c r="H261" s="203" t="s">
        <v>193</v>
      </c>
      <c r="I261" s="223" t="s">
        <v>504</v>
      </c>
      <c r="J261" s="224"/>
      <c r="K261" s="224"/>
      <c r="L261" s="224"/>
      <c r="M261" s="224"/>
      <c r="N261" s="225"/>
      <c r="O261" s="5"/>
      <c r="P261" s="17"/>
      <c r="Q261" s="18"/>
      <c r="R261" s="18"/>
      <c r="S261" s="19"/>
      <c r="T261" s="20"/>
      <c r="U261" s="21"/>
      <c r="V261" s="14"/>
      <c r="W261" s="15"/>
      <c r="X261" s="15"/>
      <c r="Y261" s="16"/>
      <c r="Z261" s="100"/>
      <c r="AB261" s="215">
        <f t="shared" si="16"/>
        <v>0</v>
      </c>
      <c r="AC261" s="216"/>
      <c r="AD261" s="215" t="b">
        <f t="shared" si="17"/>
        <v>0</v>
      </c>
      <c r="AE261" s="198" t="b">
        <f t="shared" si="13"/>
        <v>0</v>
      </c>
    </row>
    <row r="262" spans="1:31" ht="20.100000000000001" customHeight="1" x14ac:dyDescent="0.15">
      <c r="A262" s="71">
        <f>IFERROR(IF(OR(AND($AB262&lt;&gt;0,$AC262=0), AND($AB262=0,$AC262&lt;&gt;0)),1001,0),3)</f>
        <v>0</v>
      </c>
      <c r="B262" s="267"/>
      <c r="D262" s="170"/>
      <c r="E262" s="181" t="s">
        <v>434</v>
      </c>
      <c r="F262" s="182" t="s">
        <v>465</v>
      </c>
      <c r="G262" s="183"/>
      <c r="H262" s="184" t="s">
        <v>116</v>
      </c>
      <c r="I262" s="185" t="s">
        <v>334</v>
      </c>
      <c r="J262" s="186"/>
      <c r="K262" s="186"/>
      <c r="L262" s="186"/>
      <c r="M262" s="186"/>
      <c r="N262" s="187"/>
      <c r="O262" s="4"/>
      <c r="P262" s="188"/>
      <c r="Q262" s="189"/>
      <c r="R262" s="189"/>
      <c r="S262" s="190"/>
      <c r="T262" s="191"/>
      <c r="U262" s="192"/>
      <c r="V262" s="188"/>
      <c r="W262" s="189"/>
      <c r="X262" s="189"/>
      <c r="Y262" s="192"/>
      <c r="Z262" s="100"/>
      <c r="AB262" s="196">
        <f>COUNTIF($AB$210:$AB$212,$E262)</f>
        <v>0</v>
      </c>
      <c r="AC262" s="197">
        <f>COUNTIF($O262:$O268,"○")</f>
        <v>0</v>
      </c>
      <c r="AD262" s="198" t="b">
        <f>AND($AB262&lt;&gt;0,$AC262=0)</f>
        <v>0</v>
      </c>
      <c r="AE262" s="198" t="b">
        <f t="shared" si="13"/>
        <v>0</v>
      </c>
    </row>
    <row r="263" spans="1:31" ht="20.100000000000001" customHeight="1" x14ac:dyDescent="0.15">
      <c r="B263" s="100"/>
      <c r="D263" s="170"/>
      <c r="E263" s="200"/>
      <c r="F263" s="201"/>
      <c r="G263" s="202"/>
      <c r="H263" s="203" t="s">
        <v>117</v>
      </c>
      <c r="I263" s="204" t="s">
        <v>335</v>
      </c>
      <c r="J263" s="205"/>
      <c r="K263" s="205"/>
      <c r="L263" s="205"/>
      <c r="M263" s="205"/>
      <c r="N263" s="206"/>
      <c r="O263" s="5"/>
      <c r="P263" s="207"/>
      <c r="Q263" s="208"/>
      <c r="R263" s="208"/>
      <c r="S263" s="209"/>
      <c r="T263" s="210"/>
      <c r="U263" s="211"/>
      <c r="V263" s="207"/>
      <c r="W263" s="208"/>
      <c r="X263" s="208"/>
      <c r="Y263" s="211"/>
      <c r="Z263" s="100"/>
      <c r="AB263" s="215">
        <f t="shared" ref="AB263:AB268" si="18">AB262</f>
        <v>0</v>
      </c>
      <c r="AC263" s="216"/>
      <c r="AD263" s="215" t="b">
        <f t="shared" ref="AD263:AD268" si="19">AD262</f>
        <v>0</v>
      </c>
      <c r="AE263" s="198" t="b">
        <f t="shared" si="13"/>
        <v>0</v>
      </c>
    </row>
    <row r="264" spans="1:31" ht="20.100000000000001" customHeight="1" x14ac:dyDescent="0.15">
      <c r="B264" s="100"/>
      <c r="D264" s="170"/>
      <c r="E264" s="200"/>
      <c r="F264" s="201"/>
      <c r="G264" s="202"/>
      <c r="H264" s="203" t="s">
        <v>194</v>
      </c>
      <c r="I264" s="204" t="s">
        <v>336</v>
      </c>
      <c r="J264" s="205"/>
      <c r="K264" s="205"/>
      <c r="L264" s="205"/>
      <c r="M264" s="205"/>
      <c r="N264" s="206"/>
      <c r="O264" s="5"/>
      <c r="P264" s="207"/>
      <c r="Q264" s="208"/>
      <c r="R264" s="208"/>
      <c r="S264" s="209"/>
      <c r="T264" s="210"/>
      <c r="U264" s="211"/>
      <c r="V264" s="207"/>
      <c r="W264" s="208"/>
      <c r="X264" s="208"/>
      <c r="Y264" s="211"/>
      <c r="Z264" s="100"/>
      <c r="AB264" s="215">
        <f t="shared" si="18"/>
        <v>0</v>
      </c>
      <c r="AC264" s="216"/>
      <c r="AD264" s="215" t="b">
        <f t="shared" si="19"/>
        <v>0</v>
      </c>
      <c r="AE264" s="198" t="b">
        <f t="shared" si="13"/>
        <v>0</v>
      </c>
    </row>
    <row r="265" spans="1:31" ht="20.100000000000001" customHeight="1" x14ac:dyDescent="0.15">
      <c r="B265" s="100"/>
      <c r="D265" s="170"/>
      <c r="E265" s="200"/>
      <c r="F265" s="201"/>
      <c r="G265" s="202"/>
      <c r="H265" s="203" t="s">
        <v>195</v>
      </c>
      <c r="I265" s="204" t="s">
        <v>337</v>
      </c>
      <c r="J265" s="205"/>
      <c r="K265" s="205"/>
      <c r="L265" s="205"/>
      <c r="M265" s="205"/>
      <c r="N265" s="206"/>
      <c r="O265" s="5"/>
      <c r="P265" s="207"/>
      <c r="Q265" s="208"/>
      <c r="R265" s="208"/>
      <c r="S265" s="209"/>
      <c r="T265" s="210"/>
      <c r="U265" s="211"/>
      <c r="V265" s="207"/>
      <c r="W265" s="208"/>
      <c r="X265" s="208"/>
      <c r="Y265" s="211"/>
      <c r="Z265" s="100"/>
      <c r="AB265" s="215">
        <f t="shared" si="18"/>
        <v>0</v>
      </c>
      <c r="AC265" s="216"/>
      <c r="AD265" s="215" t="b">
        <f t="shared" si="19"/>
        <v>0</v>
      </c>
      <c r="AE265" s="198" t="b">
        <f t="shared" si="13"/>
        <v>0</v>
      </c>
    </row>
    <row r="266" spans="1:31" ht="20.100000000000001" customHeight="1" x14ac:dyDescent="0.15">
      <c r="B266" s="100"/>
      <c r="D266" s="170"/>
      <c r="E266" s="200"/>
      <c r="F266" s="201"/>
      <c r="G266" s="202"/>
      <c r="H266" s="203" t="s">
        <v>196</v>
      </c>
      <c r="I266" s="204" t="s">
        <v>338</v>
      </c>
      <c r="J266" s="205"/>
      <c r="K266" s="205"/>
      <c r="L266" s="205"/>
      <c r="M266" s="205"/>
      <c r="N266" s="206"/>
      <c r="O266" s="5"/>
      <c r="P266" s="207"/>
      <c r="Q266" s="208"/>
      <c r="R266" s="208"/>
      <c r="S266" s="209"/>
      <c r="T266" s="210"/>
      <c r="U266" s="211"/>
      <c r="V266" s="207"/>
      <c r="W266" s="208"/>
      <c r="X266" s="208"/>
      <c r="Y266" s="211"/>
      <c r="Z266" s="100"/>
      <c r="AB266" s="215">
        <f t="shared" si="18"/>
        <v>0</v>
      </c>
      <c r="AC266" s="216"/>
      <c r="AD266" s="215" t="b">
        <f t="shared" si="19"/>
        <v>0</v>
      </c>
      <c r="AE266" s="198" t="b">
        <f t="shared" si="13"/>
        <v>0</v>
      </c>
    </row>
    <row r="267" spans="1:31" ht="30" customHeight="1" x14ac:dyDescent="0.15">
      <c r="B267" s="100"/>
      <c r="D267" s="170"/>
      <c r="E267" s="200"/>
      <c r="F267" s="201"/>
      <c r="G267" s="202"/>
      <c r="H267" s="203" t="s">
        <v>197</v>
      </c>
      <c r="I267" s="241" t="s">
        <v>339</v>
      </c>
      <c r="J267" s="242"/>
      <c r="K267" s="242"/>
      <c r="L267" s="242"/>
      <c r="M267" s="242"/>
      <c r="N267" s="243"/>
      <c r="O267" s="5"/>
      <c r="P267" s="217"/>
      <c r="Q267" s="218"/>
      <c r="R267" s="218"/>
      <c r="S267" s="219"/>
      <c r="T267" s="220"/>
      <c r="U267" s="221"/>
      <c r="V267" s="207"/>
      <c r="W267" s="208"/>
      <c r="X267" s="208"/>
      <c r="Y267" s="211"/>
      <c r="Z267" s="100"/>
      <c r="AB267" s="215">
        <f t="shared" si="18"/>
        <v>0</v>
      </c>
      <c r="AC267" s="216"/>
      <c r="AD267" s="215" t="b">
        <f t="shared" si="19"/>
        <v>0</v>
      </c>
      <c r="AE267" s="198" t="b">
        <f t="shared" si="13"/>
        <v>0</v>
      </c>
    </row>
    <row r="268" spans="1:31" ht="30" customHeight="1" x14ac:dyDescent="0.15">
      <c r="A268" s="222">
        <f>IFERROR(IF(AND($O268="○",TRIM($P268)=""),1001,0),3)</f>
        <v>0</v>
      </c>
      <c r="B268" s="100"/>
      <c r="D268" s="170"/>
      <c r="E268" s="238"/>
      <c r="F268" s="239"/>
      <c r="G268" s="240"/>
      <c r="H268" s="203" t="s">
        <v>118</v>
      </c>
      <c r="I268" s="223" t="s">
        <v>505</v>
      </c>
      <c r="J268" s="224"/>
      <c r="K268" s="224"/>
      <c r="L268" s="224"/>
      <c r="M268" s="224"/>
      <c r="N268" s="225"/>
      <c r="O268" s="5"/>
      <c r="P268" s="17"/>
      <c r="Q268" s="18"/>
      <c r="R268" s="18"/>
      <c r="S268" s="19"/>
      <c r="T268" s="20"/>
      <c r="U268" s="21"/>
      <c r="V268" s="229"/>
      <c r="W268" s="230"/>
      <c r="X268" s="230"/>
      <c r="Y268" s="231"/>
      <c r="Z268" s="100"/>
      <c r="AB268" s="215">
        <f t="shared" si="18"/>
        <v>0</v>
      </c>
      <c r="AC268" s="216"/>
      <c r="AD268" s="215" t="b">
        <f t="shared" si="19"/>
        <v>0</v>
      </c>
      <c r="AE268" s="198" t="b">
        <f t="shared" si="13"/>
        <v>0</v>
      </c>
    </row>
    <row r="269" spans="1:31" ht="20.100000000000001" customHeight="1" x14ac:dyDescent="0.15">
      <c r="A269" s="71">
        <f>IFERROR(IF(OR(AND($AB269&lt;&gt;0,$AC269=0), AND($AB269=0,$AC269&lt;&gt;0)),1001,0),3)</f>
        <v>0</v>
      </c>
      <c r="B269" s="267"/>
      <c r="D269" s="170"/>
      <c r="E269" s="181" t="s">
        <v>435</v>
      </c>
      <c r="F269" s="182" t="s">
        <v>466</v>
      </c>
      <c r="G269" s="183"/>
      <c r="H269" s="184" t="s">
        <v>119</v>
      </c>
      <c r="I269" s="185" t="s">
        <v>340</v>
      </c>
      <c r="J269" s="186"/>
      <c r="K269" s="186"/>
      <c r="L269" s="186"/>
      <c r="M269" s="186"/>
      <c r="N269" s="187"/>
      <c r="O269" s="4"/>
      <c r="P269" s="188"/>
      <c r="Q269" s="189"/>
      <c r="R269" s="189"/>
      <c r="S269" s="190"/>
      <c r="T269" s="191"/>
      <c r="U269" s="192"/>
      <c r="V269" s="188"/>
      <c r="W269" s="189"/>
      <c r="X269" s="189"/>
      <c r="Y269" s="192"/>
      <c r="Z269" s="100"/>
      <c r="AB269" s="196">
        <f>COUNTIF($AB$210:$AB$212,$E269)</f>
        <v>0</v>
      </c>
      <c r="AC269" s="197">
        <f>COUNTIF($O269:$O273,"○")</f>
        <v>0</v>
      </c>
      <c r="AD269" s="198" t="b">
        <f>AND($AB269&lt;&gt;0,$AC269=0)</f>
        <v>0</v>
      </c>
      <c r="AE269" s="198" t="b">
        <f t="shared" si="13"/>
        <v>0</v>
      </c>
    </row>
    <row r="270" spans="1:31" ht="20.100000000000001" customHeight="1" x14ac:dyDescent="0.15">
      <c r="B270" s="100"/>
      <c r="D270" s="170"/>
      <c r="E270" s="200"/>
      <c r="F270" s="201"/>
      <c r="G270" s="202"/>
      <c r="H270" s="203" t="s">
        <v>120</v>
      </c>
      <c r="I270" s="204" t="s">
        <v>341</v>
      </c>
      <c r="J270" s="205"/>
      <c r="K270" s="205"/>
      <c r="L270" s="205"/>
      <c r="M270" s="205"/>
      <c r="N270" s="206"/>
      <c r="O270" s="5"/>
      <c r="P270" s="207"/>
      <c r="Q270" s="208"/>
      <c r="R270" s="208"/>
      <c r="S270" s="209"/>
      <c r="T270" s="210"/>
      <c r="U270" s="211"/>
      <c r="V270" s="207"/>
      <c r="W270" s="208"/>
      <c r="X270" s="208"/>
      <c r="Y270" s="211"/>
      <c r="Z270" s="100"/>
      <c r="AB270" s="215">
        <f t="shared" ref="AB270:AB273" si="20">AB269</f>
        <v>0</v>
      </c>
      <c r="AC270" s="216"/>
      <c r="AD270" s="215" t="b">
        <f t="shared" ref="AD270:AD273" si="21">AD269</f>
        <v>0</v>
      </c>
      <c r="AE270" s="198" t="b">
        <f t="shared" si="13"/>
        <v>0</v>
      </c>
    </row>
    <row r="271" spans="1:31" ht="20.100000000000001" customHeight="1" x14ac:dyDescent="0.15">
      <c r="B271" s="100"/>
      <c r="D271" s="170"/>
      <c r="E271" s="200"/>
      <c r="F271" s="201"/>
      <c r="G271" s="202"/>
      <c r="H271" s="203" t="s">
        <v>121</v>
      </c>
      <c r="I271" s="204" t="s">
        <v>342</v>
      </c>
      <c r="J271" s="205"/>
      <c r="K271" s="205"/>
      <c r="L271" s="205"/>
      <c r="M271" s="205"/>
      <c r="N271" s="206"/>
      <c r="O271" s="5"/>
      <c r="P271" s="207"/>
      <c r="Q271" s="208"/>
      <c r="R271" s="208"/>
      <c r="S271" s="209"/>
      <c r="T271" s="210"/>
      <c r="U271" s="211"/>
      <c r="V271" s="207"/>
      <c r="W271" s="208"/>
      <c r="X271" s="208"/>
      <c r="Y271" s="211"/>
      <c r="Z271" s="100"/>
      <c r="AB271" s="215">
        <f t="shared" si="20"/>
        <v>0</v>
      </c>
      <c r="AC271" s="216"/>
      <c r="AD271" s="215" t="b">
        <f t="shared" si="21"/>
        <v>0</v>
      </c>
      <c r="AE271" s="198" t="b">
        <f t="shared" si="13"/>
        <v>0</v>
      </c>
    </row>
    <row r="272" spans="1:31" ht="20.100000000000001" customHeight="1" x14ac:dyDescent="0.15">
      <c r="B272" s="100"/>
      <c r="D272" s="170"/>
      <c r="E272" s="200"/>
      <c r="F272" s="201"/>
      <c r="G272" s="202"/>
      <c r="H272" s="203" t="s">
        <v>122</v>
      </c>
      <c r="I272" s="204" t="s">
        <v>343</v>
      </c>
      <c r="J272" s="205"/>
      <c r="K272" s="205"/>
      <c r="L272" s="205"/>
      <c r="M272" s="205"/>
      <c r="N272" s="206"/>
      <c r="O272" s="5"/>
      <c r="P272" s="217"/>
      <c r="Q272" s="218"/>
      <c r="R272" s="218"/>
      <c r="S272" s="219"/>
      <c r="T272" s="220"/>
      <c r="U272" s="221"/>
      <c r="V272" s="207"/>
      <c r="W272" s="208"/>
      <c r="X272" s="208"/>
      <c r="Y272" s="211"/>
      <c r="Z272" s="100"/>
      <c r="AB272" s="215">
        <f t="shared" si="20"/>
        <v>0</v>
      </c>
      <c r="AC272" s="216"/>
      <c r="AD272" s="215" t="b">
        <f t="shared" si="21"/>
        <v>0</v>
      </c>
      <c r="AE272" s="198" t="b">
        <f t="shared" si="13"/>
        <v>0</v>
      </c>
    </row>
    <row r="273" spans="1:31" ht="30" customHeight="1" x14ac:dyDescent="0.15">
      <c r="A273" s="222">
        <f>IFERROR(IF(AND($O273="○",TRIM($P273)=""),1001,0),3)</f>
        <v>0</v>
      </c>
      <c r="B273" s="100"/>
      <c r="D273" s="170"/>
      <c r="E273" s="200"/>
      <c r="F273" s="201"/>
      <c r="G273" s="202"/>
      <c r="H273" s="203" t="s">
        <v>123</v>
      </c>
      <c r="I273" s="223" t="s">
        <v>506</v>
      </c>
      <c r="J273" s="224"/>
      <c r="K273" s="224"/>
      <c r="L273" s="224"/>
      <c r="M273" s="224"/>
      <c r="N273" s="225"/>
      <c r="O273" s="5"/>
      <c r="P273" s="17"/>
      <c r="Q273" s="18"/>
      <c r="R273" s="18"/>
      <c r="S273" s="19"/>
      <c r="T273" s="20"/>
      <c r="U273" s="21"/>
      <c r="V273" s="229"/>
      <c r="W273" s="230"/>
      <c r="X273" s="230"/>
      <c r="Y273" s="231"/>
      <c r="Z273" s="100"/>
      <c r="AB273" s="215">
        <f t="shared" si="20"/>
        <v>0</v>
      </c>
      <c r="AC273" s="216"/>
      <c r="AD273" s="215" t="b">
        <f t="shared" si="21"/>
        <v>0</v>
      </c>
      <c r="AE273" s="198" t="b">
        <f t="shared" si="13"/>
        <v>0</v>
      </c>
    </row>
    <row r="274" spans="1:31" ht="20.100000000000001" customHeight="1" x14ac:dyDescent="0.15">
      <c r="A274" s="71">
        <f>IFERROR(IF(OR(AND($AB274&lt;&gt;0,$AC274=0), AND($AB274=0,$AC274&lt;&gt;0)),1001,0),3)</f>
        <v>0</v>
      </c>
      <c r="B274" s="267"/>
      <c r="D274" s="170"/>
      <c r="E274" s="181" t="s">
        <v>436</v>
      </c>
      <c r="F274" s="182" t="s">
        <v>467</v>
      </c>
      <c r="G274" s="183"/>
      <c r="H274" s="184" t="s">
        <v>124</v>
      </c>
      <c r="I274" s="185" t="s">
        <v>344</v>
      </c>
      <c r="J274" s="186"/>
      <c r="K274" s="186"/>
      <c r="L274" s="186"/>
      <c r="M274" s="186"/>
      <c r="N274" s="187"/>
      <c r="O274" s="4"/>
      <c r="P274" s="188"/>
      <c r="Q274" s="189"/>
      <c r="R274" s="189"/>
      <c r="S274" s="190"/>
      <c r="T274" s="191"/>
      <c r="U274" s="192"/>
      <c r="V274" s="188"/>
      <c r="W274" s="189"/>
      <c r="X274" s="189"/>
      <c r="Y274" s="192"/>
      <c r="Z274" s="100"/>
      <c r="AB274" s="196">
        <f>COUNTIF($AB$210:$AB$212,$E274)</f>
        <v>0</v>
      </c>
      <c r="AC274" s="197">
        <f>COUNTIF($O274:$O278,"○")</f>
        <v>0</v>
      </c>
      <c r="AD274" s="198" t="b">
        <f>AND($AB274&lt;&gt;0,$AC274=0)</f>
        <v>0</v>
      </c>
      <c r="AE274" s="198" t="b">
        <f t="shared" si="13"/>
        <v>0</v>
      </c>
    </row>
    <row r="275" spans="1:31" ht="20.100000000000001" customHeight="1" x14ac:dyDescent="0.15">
      <c r="B275" s="100"/>
      <c r="D275" s="170"/>
      <c r="E275" s="200"/>
      <c r="F275" s="201"/>
      <c r="G275" s="202"/>
      <c r="H275" s="203" t="s">
        <v>198</v>
      </c>
      <c r="I275" s="204" t="s">
        <v>345</v>
      </c>
      <c r="J275" s="205"/>
      <c r="K275" s="205"/>
      <c r="L275" s="205"/>
      <c r="M275" s="205"/>
      <c r="N275" s="206"/>
      <c r="O275" s="5"/>
      <c r="P275" s="207"/>
      <c r="Q275" s="208"/>
      <c r="R275" s="208"/>
      <c r="S275" s="209"/>
      <c r="T275" s="210"/>
      <c r="U275" s="211"/>
      <c r="V275" s="207"/>
      <c r="W275" s="208"/>
      <c r="X275" s="208"/>
      <c r="Y275" s="211"/>
      <c r="Z275" s="100"/>
      <c r="AB275" s="215">
        <f t="shared" ref="AB275:AB278" si="22">AB274</f>
        <v>0</v>
      </c>
      <c r="AC275" s="216"/>
      <c r="AD275" s="215" t="b">
        <f t="shared" ref="AD275:AD278" si="23">AD274</f>
        <v>0</v>
      </c>
      <c r="AE275" s="198" t="b">
        <f t="shared" si="13"/>
        <v>0</v>
      </c>
    </row>
    <row r="276" spans="1:31" ht="20.100000000000001" customHeight="1" x14ac:dyDescent="0.15">
      <c r="B276" s="100"/>
      <c r="D276" s="170"/>
      <c r="E276" s="200"/>
      <c r="F276" s="201"/>
      <c r="G276" s="202"/>
      <c r="H276" s="203" t="s">
        <v>199</v>
      </c>
      <c r="I276" s="204" t="s">
        <v>346</v>
      </c>
      <c r="J276" s="205"/>
      <c r="K276" s="205"/>
      <c r="L276" s="205"/>
      <c r="M276" s="205"/>
      <c r="N276" s="206"/>
      <c r="O276" s="5"/>
      <c r="P276" s="207"/>
      <c r="Q276" s="208"/>
      <c r="R276" s="208"/>
      <c r="S276" s="209"/>
      <c r="T276" s="210"/>
      <c r="U276" s="211"/>
      <c r="V276" s="207"/>
      <c r="W276" s="208"/>
      <c r="X276" s="208"/>
      <c r="Y276" s="211"/>
      <c r="Z276" s="100"/>
      <c r="AB276" s="215">
        <f t="shared" si="22"/>
        <v>0</v>
      </c>
      <c r="AC276" s="216"/>
      <c r="AD276" s="215" t="b">
        <f t="shared" si="23"/>
        <v>0</v>
      </c>
      <c r="AE276" s="198" t="b">
        <f t="shared" si="13"/>
        <v>0</v>
      </c>
    </row>
    <row r="277" spans="1:31" ht="20.100000000000001" customHeight="1" x14ac:dyDescent="0.15">
      <c r="B277" s="100"/>
      <c r="D277" s="170"/>
      <c r="E277" s="200"/>
      <c r="F277" s="201"/>
      <c r="G277" s="202"/>
      <c r="H277" s="203" t="s">
        <v>200</v>
      </c>
      <c r="I277" s="204" t="s">
        <v>347</v>
      </c>
      <c r="J277" s="205"/>
      <c r="K277" s="205"/>
      <c r="L277" s="205"/>
      <c r="M277" s="205"/>
      <c r="N277" s="206"/>
      <c r="O277" s="5"/>
      <c r="P277" s="217"/>
      <c r="Q277" s="218"/>
      <c r="R277" s="218"/>
      <c r="S277" s="219"/>
      <c r="T277" s="220"/>
      <c r="U277" s="221"/>
      <c r="V277" s="207"/>
      <c r="W277" s="208"/>
      <c r="X277" s="208"/>
      <c r="Y277" s="211"/>
      <c r="Z277" s="100"/>
      <c r="AB277" s="215">
        <f t="shared" si="22"/>
        <v>0</v>
      </c>
      <c r="AC277" s="216"/>
      <c r="AD277" s="215" t="b">
        <f t="shared" si="23"/>
        <v>0</v>
      </c>
      <c r="AE277" s="198" t="b">
        <f t="shared" si="13"/>
        <v>0</v>
      </c>
    </row>
    <row r="278" spans="1:31" ht="30" customHeight="1" x14ac:dyDescent="0.15">
      <c r="A278" s="222">
        <f>IFERROR(IF(AND($O278="○",TRIM($P278)=""),1001,0),3)</f>
        <v>0</v>
      </c>
      <c r="B278" s="100"/>
      <c r="D278" s="170"/>
      <c r="E278" s="200"/>
      <c r="F278" s="201"/>
      <c r="G278" s="202"/>
      <c r="H278" s="203" t="s">
        <v>201</v>
      </c>
      <c r="I278" s="223" t="s">
        <v>507</v>
      </c>
      <c r="J278" s="224"/>
      <c r="K278" s="224"/>
      <c r="L278" s="224"/>
      <c r="M278" s="224"/>
      <c r="N278" s="225"/>
      <c r="O278" s="5"/>
      <c r="P278" s="17"/>
      <c r="Q278" s="18"/>
      <c r="R278" s="18"/>
      <c r="S278" s="19"/>
      <c r="T278" s="20"/>
      <c r="U278" s="21"/>
      <c r="V278" s="229"/>
      <c r="W278" s="230"/>
      <c r="X278" s="230"/>
      <c r="Y278" s="231"/>
      <c r="Z278" s="100"/>
      <c r="AB278" s="215">
        <f t="shared" si="22"/>
        <v>0</v>
      </c>
      <c r="AC278" s="216"/>
      <c r="AD278" s="215" t="b">
        <f t="shared" si="23"/>
        <v>0</v>
      </c>
      <c r="AE278" s="198" t="b">
        <f t="shared" si="13"/>
        <v>0</v>
      </c>
    </row>
    <row r="279" spans="1:31" ht="20.100000000000001" customHeight="1" x14ac:dyDescent="0.15">
      <c r="A279" s="71">
        <f>IFERROR(IF(OR(AND($AB279&lt;&gt;0,$AC279=0), AND($AB279=0,$AC279&lt;&gt;0)),1001,0),3)</f>
        <v>0</v>
      </c>
      <c r="B279" s="267"/>
      <c r="D279" s="170"/>
      <c r="E279" s="181" t="s">
        <v>437</v>
      </c>
      <c r="F279" s="182" t="s">
        <v>468</v>
      </c>
      <c r="G279" s="183"/>
      <c r="H279" s="184" t="s">
        <v>204</v>
      </c>
      <c r="I279" s="185" t="s">
        <v>348</v>
      </c>
      <c r="J279" s="186"/>
      <c r="K279" s="186"/>
      <c r="L279" s="186"/>
      <c r="M279" s="186"/>
      <c r="N279" s="187"/>
      <c r="O279" s="4"/>
      <c r="P279" s="188"/>
      <c r="Q279" s="189"/>
      <c r="R279" s="189"/>
      <c r="S279" s="190"/>
      <c r="T279" s="191"/>
      <c r="U279" s="192"/>
      <c r="V279" s="188"/>
      <c r="W279" s="189"/>
      <c r="X279" s="189"/>
      <c r="Y279" s="192"/>
      <c r="Z279" s="100"/>
      <c r="AB279" s="196">
        <f>COUNTIF($AB$210:$AB$212,$E279)</f>
        <v>0</v>
      </c>
      <c r="AC279" s="197">
        <f>COUNTIF($O279:$O282,"○")</f>
        <v>0</v>
      </c>
      <c r="AD279" s="198" t="b">
        <f>AND($AB279&lt;&gt;0,$AC279=0)</f>
        <v>0</v>
      </c>
      <c r="AE279" s="198" t="b">
        <f t="shared" si="13"/>
        <v>0</v>
      </c>
    </row>
    <row r="280" spans="1:31" ht="20.100000000000001" customHeight="1" x14ac:dyDescent="0.15">
      <c r="B280" s="100"/>
      <c r="D280" s="170"/>
      <c r="E280" s="200"/>
      <c r="F280" s="201"/>
      <c r="G280" s="202"/>
      <c r="H280" s="203" t="s">
        <v>202</v>
      </c>
      <c r="I280" s="204" t="s">
        <v>349</v>
      </c>
      <c r="J280" s="205"/>
      <c r="K280" s="205"/>
      <c r="L280" s="205"/>
      <c r="M280" s="205"/>
      <c r="N280" s="206"/>
      <c r="O280" s="5"/>
      <c r="P280" s="207"/>
      <c r="Q280" s="208"/>
      <c r="R280" s="208"/>
      <c r="S280" s="209"/>
      <c r="T280" s="210"/>
      <c r="U280" s="211"/>
      <c r="V280" s="207"/>
      <c r="W280" s="208"/>
      <c r="X280" s="208"/>
      <c r="Y280" s="211"/>
      <c r="Z280" s="100"/>
      <c r="AB280" s="215">
        <f t="shared" ref="AB280:AB282" si="24">AB279</f>
        <v>0</v>
      </c>
      <c r="AC280" s="216"/>
      <c r="AD280" s="215" t="b">
        <f t="shared" ref="AD280:AD282" si="25">AD279</f>
        <v>0</v>
      </c>
      <c r="AE280" s="198" t="b">
        <f t="shared" si="13"/>
        <v>0</v>
      </c>
    </row>
    <row r="281" spans="1:31" ht="20.100000000000001" customHeight="1" x14ac:dyDescent="0.15">
      <c r="B281" s="100"/>
      <c r="D281" s="170"/>
      <c r="E281" s="200"/>
      <c r="F281" s="201"/>
      <c r="G281" s="202"/>
      <c r="H281" s="203" t="s">
        <v>203</v>
      </c>
      <c r="I281" s="204" t="s">
        <v>350</v>
      </c>
      <c r="J281" s="205"/>
      <c r="K281" s="205"/>
      <c r="L281" s="205"/>
      <c r="M281" s="205"/>
      <c r="N281" s="206"/>
      <c r="O281" s="5"/>
      <c r="P281" s="217"/>
      <c r="Q281" s="218"/>
      <c r="R281" s="218"/>
      <c r="S281" s="219"/>
      <c r="T281" s="220"/>
      <c r="U281" s="221"/>
      <c r="V281" s="207"/>
      <c r="W281" s="208"/>
      <c r="X281" s="208"/>
      <c r="Y281" s="211"/>
      <c r="Z281" s="100"/>
      <c r="AB281" s="215">
        <f t="shared" si="24"/>
        <v>0</v>
      </c>
      <c r="AC281" s="216"/>
      <c r="AD281" s="215" t="b">
        <f t="shared" si="25"/>
        <v>0</v>
      </c>
      <c r="AE281" s="198" t="b">
        <f t="shared" ref="AE281:AE312" si="26">AND($AB281=0,$O281="○")</f>
        <v>0</v>
      </c>
    </row>
    <row r="282" spans="1:31" ht="30" customHeight="1" x14ac:dyDescent="0.15">
      <c r="A282" s="222">
        <f>IFERROR(IF(AND($O282="○",TRIM($P282)=""),1001,0),3)</f>
        <v>0</v>
      </c>
      <c r="B282" s="100"/>
      <c r="D282" s="170"/>
      <c r="E282" s="200"/>
      <c r="F282" s="201"/>
      <c r="G282" s="202"/>
      <c r="H282" s="203" t="s">
        <v>125</v>
      </c>
      <c r="I282" s="223" t="s">
        <v>508</v>
      </c>
      <c r="J282" s="224"/>
      <c r="K282" s="224"/>
      <c r="L282" s="224"/>
      <c r="M282" s="224"/>
      <c r="N282" s="225"/>
      <c r="O282" s="5"/>
      <c r="P282" s="17"/>
      <c r="Q282" s="18"/>
      <c r="R282" s="18"/>
      <c r="S282" s="19"/>
      <c r="T282" s="20"/>
      <c r="U282" s="21"/>
      <c r="V282" s="229"/>
      <c r="W282" s="230"/>
      <c r="X282" s="230"/>
      <c r="Y282" s="231"/>
      <c r="Z282" s="100"/>
      <c r="AB282" s="215">
        <f t="shared" si="24"/>
        <v>0</v>
      </c>
      <c r="AC282" s="216"/>
      <c r="AD282" s="215" t="b">
        <f t="shared" si="25"/>
        <v>0</v>
      </c>
      <c r="AE282" s="198" t="b">
        <f t="shared" si="26"/>
        <v>0</v>
      </c>
    </row>
    <row r="283" spans="1:31" ht="20.100000000000001" customHeight="1" x14ac:dyDescent="0.15">
      <c r="A283" s="71">
        <f>IFERROR(IF(OR(AND($AB283&lt;&gt;0,$AC283=0), AND($AB283=0,$AC283&lt;&gt;0)),1001,0),3)</f>
        <v>0</v>
      </c>
      <c r="B283" s="267"/>
      <c r="D283" s="170"/>
      <c r="E283" s="181" t="s">
        <v>438</v>
      </c>
      <c r="F283" s="182" t="s">
        <v>550</v>
      </c>
      <c r="G283" s="183"/>
      <c r="H283" s="184" t="s">
        <v>126</v>
      </c>
      <c r="I283" s="185" t="s">
        <v>351</v>
      </c>
      <c r="J283" s="186"/>
      <c r="K283" s="186"/>
      <c r="L283" s="186"/>
      <c r="M283" s="186"/>
      <c r="N283" s="187"/>
      <c r="O283" s="4"/>
      <c r="P283" s="188"/>
      <c r="Q283" s="189"/>
      <c r="R283" s="189"/>
      <c r="S283" s="190"/>
      <c r="T283" s="191"/>
      <c r="U283" s="192"/>
      <c r="V283" s="8"/>
      <c r="W283" s="9"/>
      <c r="X283" s="9"/>
      <c r="Y283" s="10"/>
      <c r="Z283" s="100"/>
      <c r="AB283" s="196">
        <f>COUNTIF($AB$210:$AB$212,$E283)</f>
        <v>0</v>
      </c>
      <c r="AC283" s="197">
        <f>COUNTIF($O283:$O285,"○")</f>
        <v>0</v>
      </c>
      <c r="AD283" s="198" t="b">
        <f>AND($AB283&lt;&gt;0,$AC283=0)</f>
        <v>0</v>
      </c>
      <c r="AE283" s="198" t="b">
        <f t="shared" si="26"/>
        <v>0</v>
      </c>
    </row>
    <row r="284" spans="1:31" ht="20.100000000000001" customHeight="1" x14ac:dyDescent="0.15">
      <c r="B284" s="100"/>
      <c r="D284" s="170"/>
      <c r="E284" s="200"/>
      <c r="F284" s="201"/>
      <c r="G284" s="202"/>
      <c r="H284" s="203" t="s">
        <v>127</v>
      </c>
      <c r="I284" s="204" t="s">
        <v>352</v>
      </c>
      <c r="J284" s="205"/>
      <c r="K284" s="205"/>
      <c r="L284" s="205"/>
      <c r="M284" s="205"/>
      <c r="N284" s="206"/>
      <c r="O284" s="5"/>
      <c r="P284" s="217"/>
      <c r="Q284" s="218"/>
      <c r="R284" s="218"/>
      <c r="S284" s="219"/>
      <c r="T284" s="220"/>
      <c r="U284" s="221"/>
      <c r="V284" s="11"/>
      <c r="W284" s="12"/>
      <c r="X284" s="12"/>
      <c r="Y284" s="13"/>
      <c r="Z284" s="100"/>
      <c r="AB284" s="215">
        <f t="shared" ref="AB284:AB285" si="27">AB283</f>
        <v>0</v>
      </c>
      <c r="AC284" s="216"/>
      <c r="AD284" s="215" t="b">
        <f t="shared" ref="AD284:AD285" si="28">AD283</f>
        <v>0</v>
      </c>
      <c r="AE284" s="198" t="b">
        <f t="shared" si="26"/>
        <v>0</v>
      </c>
    </row>
    <row r="285" spans="1:31" ht="30" customHeight="1" x14ac:dyDescent="0.15">
      <c r="A285" s="222">
        <f>IFERROR(IF(AND($O285="○",TRIM($P285)=""),1001,0),3)</f>
        <v>0</v>
      </c>
      <c r="B285" s="100"/>
      <c r="D285" s="170"/>
      <c r="E285" s="200"/>
      <c r="F285" s="201"/>
      <c r="G285" s="202"/>
      <c r="H285" s="203" t="s">
        <v>128</v>
      </c>
      <c r="I285" s="223" t="s">
        <v>509</v>
      </c>
      <c r="J285" s="224"/>
      <c r="K285" s="224"/>
      <c r="L285" s="224"/>
      <c r="M285" s="224"/>
      <c r="N285" s="225"/>
      <c r="O285" s="5"/>
      <c r="P285" s="17"/>
      <c r="Q285" s="18"/>
      <c r="R285" s="18"/>
      <c r="S285" s="19"/>
      <c r="T285" s="20"/>
      <c r="U285" s="21"/>
      <c r="V285" s="14"/>
      <c r="W285" s="15"/>
      <c r="X285" s="15"/>
      <c r="Y285" s="16"/>
      <c r="Z285" s="100"/>
      <c r="AB285" s="215">
        <f t="shared" si="27"/>
        <v>0</v>
      </c>
      <c r="AC285" s="216"/>
      <c r="AD285" s="215" t="b">
        <f t="shared" si="28"/>
        <v>0</v>
      </c>
      <c r="AE285" s="198" t="b">
        <f t="shared" si="26"/>
        <v>0</v>
      </c>
    </row>
    <row r="286" spans="1:31" ht="20.100000000000001" customHeight="1" x14ac:dyDescent="0.15">
      <c r="A286" s="71">
        <f>IFERROR(IF(OR(AND($AB286&lt;&gt;0,$AC286=0), AND($AB286=0,$AC286&lt;&gt;0)),1001,0),3)</f>
        <v>0</v>
      </c>
      <c r="B286" s="267"/>
      <c r="D286" s="170"/>
      <c r="E286" s="181" t="s">
        <v>439</v>
      </c>
      <c r="F286" s="182" t="s">
        <v>469</v>
      </c>
      <c r="G286" s="183"/>
      <c r="H286" s="184" t="s">
        <v>129</v>
      </c>
      <c r="I286" s="185" t="s">
        <v>353</v>
      </c>
      <c r="J286" s="186"/>
      <c r="K286" s="186"/>
      <c r="L286" s="186"/>
      <c r="M286" s="186"/>
      <c r="N286" s="187"/>
      <c r="O286" s="4"/>
      <c r="P286" s="188"/>
      <c r="Q286" s="189"/>
      <c r="R286" s="189"/>
      <c r="S286" s="190"/>
      <c r="T286" s="191"/>
      <c r="U286" s="192"/>
      <c r="V286" s="188"/>
      <c r="W286" s="189"/>
      <c r="X286" s="189"/>
      <c r="Y286" s="192"/>
      <c r="Z286" s="100"/>
      <c r="AB286" s="196">
        <f>COUNTIF($AB$210:$AB$212,$E286)</f>
        <v>0</v>
      </c>
      <c r="AC286" s="197">
        <f>COUNTIF($O286:$O288,"○")</f>
        <v>0</v>
      </c>
      <c r="AD286" s="198" t="b">
        <f>AND($AB286&lt;&gt;0,$AC286=0)</f>
        <v>0</v>
      </c>
      <c r="AE286" s="198" t="b">
        <f t="shared" si="26"/>
        <v>0</v>
      </c>
    </row>
    <row r="287" spans="1:31" ht="20.100000000000001" customHeight="1" x14ac:dyDescent="0.15">
      <c r="B287" s="100"/>
      <c r="D287" s="170"/>
      <c r="E287" s="200"/>
      <c r="F287" s="201"/>
      <c r="G287" s="202"/>
      <c r="H287" s="203" t="s">
        <v>130</v>
      </c>
      <c r="I287" s="204" t="s">
        <v>354</v>
      </c>
      <c r="J287" s="205"/>
      <c r="K287" s="205"/>
      <c r="L287" s="205"/>
      <c r="M287" s="205"/>
      <c r="N287" s="206"/>
      <c r="O287" s="5"/>
      <c r="P287" s="217"/>
      <c r="Q287" s="218"/>
      <c r="R287" s="218"/>
      <c r="S287" s="219"/>
      <c r="T287" s="220"/>
      <c r="U287" s="221"/>
      <c r="V287" s="207"/>
      <c r="W287" s="208"/>
      <c r="X287" s="208"/>
      <c r="Y287" s="211"/>
      <c r="Z287" s="100"/>
      <c r="AB287" s="215">
        <f t="shared" ref="AB287:AB288" si="29">AB286</f>
        <v>0</v>
      </c>
      <c r="AC287" s="216"/>
      <c r="AD287" s="215" t="b">
        <f t="shared" ref="AD287:AD288" si="30">AD286</f>
        <v>0</v>
      </c>
      <c r="AE287" s="198" t="b">
        <f t="shared" si="26"/>
        <v>0</v>
      </c>
    </row>
    <row r="288" spans="1:31" ht="30" customHeight="1" x14ac:dyDescent="0.15">
      <c r="A288" s="222">
        <f>IFERROR(IF(AND($O288="○",TRIM($P288)=""),1001,0),3)</f>
        <v>0</v>
      </c>
      <c r="B288" s="100"/>
      <c r="D288" s="170"/>
      <c r="E288" s="200"/>
      <c r="F288" s="201"/>
      <c r="G288" s="202"/>
      <c r="H288" s="203" t="s">
        <v>205</v>
      </c>
      <c r="I288" s="223" t="s">
        <v>576</v>
      </c>
      <c r="J288" s="224"/>
      <c r="K288" s="224"/>
      <c r="L288" s="224"/>
      <c r="M288" s="224"/>
      <c r="N288" s="225"/>
      <c r="O288" s="5"/>
      <c r="P288" s="17"/>
      <c r="Q288" s="18"/>
      <c r="R288" s="18"/>
      <c r="S288" s="19"/>
      <c r="T288" s="20"/>
      <c r="U288" s="21"/>
      <c r="V288" s="229"/>
      <c r="W288" s="230"/>
      <c r="X288" s="230"/>
      <c r="Y288" s="231"/>
      <c r="Z288" s="100"/>
      <c r="AB288" s="215">
        <f t="shared" si="29"/>
        <v>0</v>
      </c>
      <c r="AC288" s="216"/>
      <c r="AD288" s="215" t="b">
        <f t="shared" si="30"/>
        <v>0</v>
      </c>
      <c r="AE288" s="198" t="b">
        <f t="shared" si="26"/>
        <v>0</v>
      </c>
    </row>
    <row r="289" spans="1:31" ht="20.100000000000001" customHeight="1" x14ac:dyDescent="0.15">
      <c r="A289" s="71">
        <f>IFERROR(IF(OR(AND($AB289&lt;&gt;0,$AC289=0), AND($AB289=0,$AC289&lt;&gt;0)),1001,0),3)</f>
        <v>0</v>
      </c>
      <c r="B289" s="267"/>
      <c r="D289" s="170"/>
      <c r="E289" s="181" t="s">
        <v>440</v>
      </c>
      <c r="F289" s="182" t="s">
        <v>470</v>
      </c>
      <c r="G289" s="183"/>
      <c r="H289" s="184" t="s">
        <v>131</v>
      </c>
      <c r="I289" s="185" t="s">
        <v>355</v>
      </c>
      <c r="J289" s="186"/>
      <c r="K289" s="186"/>
      <c r="L289" s="186"/>
      <c r="M289" s="186"/>
      <c r="N289" s="187"/>
      <c r="O289" s="4"/>
      <c r="P289" s="188"/>
      <c r="Q289" s="189"/>
      <c r="R289" s="189"/>
      <c r="S289" s="190"/>
      <c r="T289" s="191"/>
      <c r="U289" s="192"/>
      <c r="V289" s="188"/>
      <c r="W289" s="189"/>
      <c r="X289" s="189"/>
      <c r="Y289" s="192"/>
      <c r="Z289" s="100"/>
      <c r="AB289" s="196">
        <f>COUNTIF($AB$210:$AB$212,$E289)</f>
        <v>0</v>
      </c>
      <c r="AC289" s="197">
        <f>COUNTIF($O289:$O293,"○")</f>
        <v>0</v>
      </c>
      <c r="AD289" s="198" t="b">
        <f>AND($AB289&lt;&gt;0,$AC289=0)</f>
        <v>0</v>
      </c>
      <c r="AE289" s="198" t="b">
        <f t="shared" si="26"/>
        <v>0</v>
      </c>
    </row>
    <row r="290" spans="1:31" ht="20.100000000000001" customHeight="1" x14ac:dyDescent="0.15">
      <c r="B290" s="100"/>
      <c r="D290" s="170"/>
      <c r="E290" s="200"/>
      <c r="F290" s="201"/>
      <c r="G290" s="202"/>
      <c r="H290" s="203" t="s">
        <v>132</v>
      </c>
      <c r="I290" s="204" t="s">
        <v>356</v>
      </c>
      <c r="J290" s="205"/>
      <c r="K290" s="205"/>
      <c r="L290" s="205"/>
      <c r="M290" s="205"/>
      <c r="N290" s="206"/>
      <c r="O290" s="5"/>
      <c r="P290" s="207"/>
      <c r="Q290" s="208"/>
      <c r="R290" s="208"/>
      <c r="S290" s="209"/>
      <c r="T290" s="210"/>
      <c r="U290" s="211"/>
      <c r="V290" s="207"/>
      <c r="W290" s="208"/>
      <c r="X290" s="208"/>
      <c r="Y290" s="211"/>
      <c r="Z290" s="100"/>
      <c r="AB290" s="215">
        <f t="shared" ref="AB290:AB293" si="31">AB289</f>
        <v>0</v>
      </c>
      <c r="AC290" s="216"/>
      <c r="AD290" s="215" t="b">
        <f t="shared" ref="AD290:AD293" si="32">AD289</f>
        <v>0</v>
      </c>
      <c r="AE290" s="198" t="b">
        <f t="shared" si="26"/>
        <v>0</v>
      </c>
    </row>
    <row r="291" spans="1:31" ht="20.100000000000001" customHeight="1" x14ac:dyDescent="0.15">
      <c r="B291" s="100"/>
      <c r="D291" s="170"/>
      <c r="E291" s="200"/>
      <c r="F291" s="201"/>
      <c r="G291" s="202"/>
      <c r="H291" s="203" t="s">
        <v>133</v>
      </c>
      <c r="I291" s="204" t="s">
        <v>357</v>
      </c>
      <c r="J291" s="205"/>
      <c r="K291" s="205"/>
      <c r="L291" s="205"/>
      <c r="M291" s="205"/>
      <c r="N291" s="206"/>
      <c r="O291" s="5"/>
      <c r="P291" s="207"/>
      <c r="Q291" s="208"/>
      <c r="R291" s="208"/>
      <c r="S291" s="209"/>
      <c r="T291" s="210"/>
      <c r="U291" s="211"/>
      <c r="V291" s="207"/>
      <c r="W291" s="208"/>
      <c r="X291" s="208"/>
      <c r="Y291" s="211"/>
      <c r="Z291" s="100"/>
      <c r="AB291" s="215">
        <f t="shared" si="31"/>
        <v>0</v>
      </c>
      <c r="AC291" s="216"/>
      <c r="AD291" s="215" t="b">
        <f t="shared" si="32"/>
        <v>0</v>
      </c>
      <c r="AE291" s="198" t="b">
        <f t="shared" si="26"/>
        <v>0</v>
      </c>
    </row>
    <row r="292" spans="1:31" ht="20.100000000000001" customHeight="1" x14ac:dyDescent="0.15">
      <c r="B292" s="100"/>
      <c r="D292" s="170"/>
      <c r="E292" s="200"/>
      <c r="F292" s="201"/>
      <c r="G292" s="202"/>
      <c r="H292" s="203" t="s">
        <v>206</v>
      </c>
      <c r="I292" s="204" t="s">
        <v>358</v>
      </c>
      <c r="J292" s="205"/>
      <c r="K292" s="205"/>
      <c r="L292" s="205"/>
      <c r="M292" s="205"/>
      <c r="N292" s="206"/>
      <c r="O292" s="5"/>
      <c r="P292" s="217"/>
      <c r="Q292" s="218"/>
      <c r="R292" s="218"/>
      <c r="S292" s="219"/>
      <c r="T292" s="220"/>
      <c r="U292" s="221"/>
      <c r="V292" s="207"/>
      <c r="W292" s="208"/>
      <c r="X292" s="208"/>
      <c r="Y292" s="211"/>
      <c r="Z292" s="100"/>
      <c r="AB292" s="215">
        <f t="shared" si="31"/>
        <v>0</v>
      </c>
      <c r="AC292" s="216"/>
      <c r="AD292" s="215" t="b">
        <f t="shared" si="32"/>
        <v>0</v>
      </c>
      <c r="AE292" s="198" t="b">
        <f t="shared" si="26"/>
        <v>0</v>
      </c>
    </row>
    <row r="293" spans="1:31" ht="30" customHeight="1" x14ac:dyDescent="0.15">
      <c r="A293" s="222">
        <f>IFERROR(IF(AND($O293="○",TRIM($P293)=""),1001,0),3)</f>
        <v>0</v>
      </c>
      <c r="B293" s="100"/>
      <c r="D293" s="170"/>
      <c r="E293" s="200"/>
      <c r="F293" s="201"/>
      <c r="G293" s="202"/>
      <c r="H293" s="203" t="s">
        <v>134</v>
      </c>
      <c r="I293" s="223" t="s">
        <v>510</v>
      </c>
      <c r="J293" s="224"/>
      <c r="K293" s="224"/>
      <c r="L293" s="224"/>
      <c r="M293" s="224"/>
      <c r="N293" s="225"/>
      <c r="O293" s="5"/>
      <c r="P293" s="17"/>
      <c r="Q293" s="18"/>
      <c r="R293" s="18"/>
      <c r="S293" s="19"/>
      <c r="T293" s="20"/>
      <c r="U293" s="21"/>
      <c r="V293" s="229"/>
      <c r="W293" s="230"/>
      <c r="X293" s="230"/>
      <c r="Y293" s="231"/>
      <c r="Z293" s="100"/>
      <c r="AB293" s="215">
        <f t="shared" si="31"/>
        <v>0</v>
      </c>
      <c r="AC293" s="216"/>
      <c r="AD293" s="215" t="b">
        <f t="shared" si="32"/>
        <v>0</v>
      </c>
      <c r="AE293" s="198" t="b">
        <f t="shared" si="26"/>
        <v>0</v>
      </c>
    </row>
    <row r="294" spans="1:31" ht="20.100000000000001" customHeight="1" x14ac:dyDescent="0.15">
      <c r="A294" s="71">
        <f>IFERROR(IF(OR(AND($AB294&lt;&gt;0,$AC294=0), AND($AB294=0,$AC294&lt;&gt;0)),1001,0),3)</f>
        <v>0</v>
      </c>
      <c r="B294" s="267"/>
      <c r="D294" s="170"/>
      <c r="E294" s="181" t="s">
        <v>441</v>
      </c>
      <c r="F294" s="182" t="s">
        <v>471</v>
      </c>
      <c r="G294" s="183"/>
      <c r="H294" s="184" t="s">
        <v>135</v>
      </c>
      <c r="I294" s="185" t="s">
        <v>359</v>
      </c>
      <c r="J294" s="186"/>
      <c r="K294" s="186"/>
      <c r="L294" s="186"/>
      <c r="M294" s="186"/>
      <c r="N294" s="187"/>
      <c r="O294" s="4"/>
      <c r="P294" s="188"/>
      <c r="Q294" s="189"/>
      <c r="R294" s="189"/>
      <c r="S294" s="190"/>
      <c r="T294" s="191"/>
      <c r="U294" s="192"/>
      <c r="V294" s="188"/>
      <c r="W294" s="189"/>
      <c r="X294" s="189"/>
      <c r="Y294" s="192"/>
      <c r="Z294" s="100"/>
      <c r="AB294" s="196">
        <f>COUNTIF($AB$210:$AB$212,$E294)</f>
        <v>0</v>
      </c>
      <c r="AC294" s="197">
        <f>COUNTIF($O294:$O297,"○")</f>
        <v>0</v>
      </c>
      <c r="AD294" s="198" t="b">
        <f>AND($AB294&lt;&gt;0,$AC294=0)</f>
        <v>0</v>
      </c>
      <c r="AE294" s="198" t="b">
        <f t="shared" si="26"/>
        <v>0</v>
      </c>
    </row>
    <row r="295" spans="1:31" ht="20.100000000000001" customHeight="1" x14ac:dyDescent="0.15">
      <c r="B295" s="100"/>
      <c r="D295" s="170"/>
      <c r="E295" s="200"/>
      <c r="F295" s="201"/>
      <c r="G295" s="202"/>
      <c r="H295" s="203" t="s">
        <v>207</v>
      </c>
      <c r="I295" s="204" t="s">
        <v>360</v>
      </c>
      <c r="J295" s="205"/>
      <c r="K295" s="205"/>
      <c r="L295" s="205"/>
      <c r="M295" s="205"/>
      <c r="N295" s="206"/>
      <c r="O295" s="5"/>
      <c r="P295" s="207"/>
      <c r="Q295" s="208"/>
      <c r="R295" s="208"/>
      <c r="S295" s="209"/>
      <c r="T295" s="210"/>
      <c r="U295" s="211"/>
      <c r="V295" s="207"/>
      <c r="W295" s="208"/>
      <c r="X295" s="208"/>
      <c r="Y295" s="211"/>
      <c r="Z295" s="100"/>
      <c r="AB295" s="215">
        <f t="shared" ref="AB295:AB297" si="33">AB294</f>
        <v>0</v>
      </c>
      <c r="AC295" s="216"/>
      <c r="AD295" s="215" t="b">
        <f t="shared" ref="AD295:AD297" si="34">AD294</f>
        <v>0</v>
      </c>
      <c r="AE295" s="198" t="b">
        <f t="shared" si="26"/>
        <v>0</v>
      </c>
    </row>
    <row r="296" spans="1:31" ht="20.100000000000001" customHeight="1" x14ac:dyDescent="0.15">
      <c r="B296" s="100"/>
      <c r="D296" s="170"/>
      <c r="E296" s="200"/>
      <c r="F296" s="201"/>
      <c r="G296" s="202"/>
      <c r="H296" s="203" t="s">
        <v>208</v>
      </c>
      <c r="I296" s="204" t="s">
        <v>361</v>
      </c>
      <c r="J296" s="205"/>
      <c r="K296" s="205"/>
      <c r="L296" s="205"/>
      <c r="M296" s="205"/>
      <c r="N296" s="206"/>
      <c r="O296" s="5"/>
      <c r="P296" s="217"/>
      <c r="Q296" s="218"/>
      <c r="R296" s="218"/>
      <c r="S296" s="219"/>
      <c r="T296" s="220"/>
      <c r="U296" s="221"/>
      <c r="V296" s="207"/>
      <c r="W296" s="208"/>
      <c r="X296" s="208"/>
      <c r="Y296" s="211"/>
      <c r="Z296" s="100"/>
      <c r="AB296" s="215">
        <f t="shared" si="33"/>
        <v>0</v>
      </c>
      <c r="AC296" s="216"/>
      <c r="AD296" s="215" t="b">
        <f t="shared" si="34"/>
        <v>0</v>
      </c>
      <c r="AE296" s="198" t="b">
        <f t="shared" si="26"/>
        <v>0</v>
      </c>
    </row>
    <row r="297" spans="1:31" ht="30" customHeight="1" x14ac:dyDescent="0.15">
      <c r="A297" s="222">
        <f>IFERROR(IF(AND($O297="○",TRIM($P297)=""),1001,0),3)</f>
        <v>0</v>
      </c>
      <c r="B297" s="100"/>
      <c r="D297" s="170"/>
      <c r="E297" s="200"/>
      <c r="F297" s="201"/>
      <c r="G297" s="202"/>
      <c r="H297" s="203" t="s">
        <v>209</v>
      </c>
      <c r="I297" s="223" t="s">
        <v>511</v>
      </c>
      <c r="J297" s="224"/>
      <c r="K297" s="224"/>
      <c r="L297" s="224"/>
      <c r="M297" s="224"/>
      <c r="N297" s="225"/>
      <c r="O297" s="5"/>
      <c r="P297" s="17"/>
      <c r="Q297" s="18"/>
      <c r="R297" s="18"/>
      <c r="S297" s="19"/>
      <c r="T297" s="20"/>
      <c r="U297" s="21"/>
      <c r="V297" s="229"/>
      <c r="W297" s="230"/>
      <c r="X297" s="230"/>
      <c r="Y297" s="231"/>
      <c r="Z297" s="100"/>
      <c r="AB297" s="215">
        <f t="shared" si="33"/>
        <v>0</v>
      </c>
      <c r="AC297" s="216"/>
      <c r="AD297" s="215" t="b">
        <f t="shared" si="34"/>
        <v>0</v>
      </c>
      <c r="AE297" s="198" t="b">
        <f t="shared" si="26"/>
        <v>0</v>
      </c>
    </row>
    <row r="298" spans="1:31" ht="20.100000000000001" customHeight="1" x14ac:dyDescent="0.15">
      <c r="A298" s="71">
        <f>IFERROR(IF(OR(AND($AB298&lt;&gt;0,$AC298=0), AND($AB298=0,$AC298&lt;&gt;0)),1001,0),3)</f>
        <v>0</v>
      </c>
      <c r="B298" s="267"/>
      <c r="D298" s="170"/>
      <c r="E298" s="181" t="s">
        <v>442</v>
      </c>
      <c r="F298" s="182" t="s">
        <v>472</v>
      </c>
      <c r="G298" s="183"/>
      <c r="H298" s="184" t="s">
        <v>210</v>
      </c>
      <c r="I298" s="185" t="s">
        <v>561</v>
      </c>
      <c r="J298" s="186"/>
      <c r="K298" s="186"/>
      <c r="L298" s="186"/>
      <c r="M298" s="186"/>
      <c r="N298" s="187"/>
      <c r="O298" s="4"/>
      <c r="P298" s="188"/>
      <c r="Q298" s="189"/>
      <c r="R298" s="189"/>
      <c r="S298" s="190"/>
      <c r="T298" s="191"/>
      <c r="U298" s="192"/>
      <c r="V298" s="188"/>
      <c r="W298" s="189"/>
      <c r="X298" s="189"/>
      <c r="Y298" s="192"/>
      <c r="Z298" s="100"/>
      <c r="AB298" s="196">
        <f>COUNTIF($AB$210:$AB$212,$E298)</f>
        <v>0</v>
      </c>
      <c r="AC298" s="197">
        <f>COUNTIF($O298:$O302,"○")</f>
        <v>0</v>
      </c>
      <c r="AD298" s="198" t="b">
        <f>AND($AB298&lt;&gt;0,$AC298=0)</f>
        <v>0</v>
      </c>
      <c r="AE298" s="198" t="b">
        <f t="shared" si="26"/>
        <v>0</v>
      </c>
    </row>
    <row r="299" spans="1:31" ht="20.100000000000001" customHeight="1" x14ac:dyDescent="0.15">
      <c r="B299" s="100"/>
      <c r="D299" s="170"/>
      <c r="E299" s="200"/>
      <c r="F299" s="201"/>
      <c r="G299" s="202"/>
      <c r="H299" s="203" t="s">
        <v>211</v>
      </c>
      <c r="I299" s="204" t="s">
        <v>362</v>
      </c>
      <c r="J299" s="205"/>
      <c r="K299" s="205"/>
      <c r="L299" s="205"/>
      <c r="M299" s="205"/>
      <c r="N299" s="206"/>
      <c r="O299" s="5"/>
      <c r="P299" s="207"/>
      <c r="Q299" s="208"/>
      <c r="R299" s="208"/>
      <c r="S299" s="209"/>
      <c r="T299" s="210"/>
      <c r="U299" s="211"/>
      <c r="V299" s="207"/>
      <c r="W299" s="208"/>
      <c r="X299" s="208"/>
      <c r="Y299" s="211"/>
      <c r="Z299" s="100"/>
      <c r="AB299" s="215">
        <f t="shared" ref="AB299:AB302" si="35">AB298</f>
        <v>0</v>
      </c>
      <c r="AC299" s="216"/>
      <c r="AD299" s="215" t="b">
        <f t="shared" ref="AD299:AD302" si="36">AD298</f>
        <v>0</v>
      </c>
      <c r="AE299" s="198" t="b">
        <f t="shared" si="26"/>
        <v>0</v>
      </c>
    </row>
    <row r="300" spans="1:31" ht="20.100000000000001" customHeight="1" x14ac:dyDescent="0.15">
      <c r="B300" s="100"/>
      <c r="D300" s="170"/>
      <c r="E300" s="200"/>
      <c r="F300" s="201"/>
      <c r="G300" s="202"/>
      <c r="H300" s="203" t="s">
        <v>212</v>
      </c>
      <c r="I300" s="204" t="s">
        <v>363</v>
      </c>
      <c r="J300" s="205"/>
      <c r="K300" s="205"/>
      <c r="L300" s="205"/>
      <c r="M300" s="205"/>
      <c r="N300" s="206"/>
      <c r="O300" s="5"/>
      <c r="P300" s="207"/>
      <c r="Q300" s="208"/>
      <c r="R300" s="208"/>
      <c r="S300" s="209"/>
      <c r="T300" s="210"/>
      <c r="U300" s="211"/>
      <c r="V300" s="207"/>
      <c r="W300" s="208"/>
      <c r="X300" s="208"/>
      <c r="Y300" s="211"/>
      <c r="Z300" s="100"/>
      <c r="AB300" s="215">
        <f t="shared" si="35"/>
        <v>0</v>
      </c>
      <c r="AC300" s="216"/>
      <c r="AD300" s="215" t="b">
        <f t="shared" si="36"/>
        <v>0</v>
      </c>
      <c r="AE300" s="198" t="b">
        <f t="shared" si="26"/>
        <v>0</v>
      </c>
    </row>
    <row r="301" spans="1:31" ht="20.100000000000001" customHeight="1" x14ac:dyDescent="0.15">
      <c r="B301" s="100"/>
      <c r="D301" s="170"/>
      <c r="E301" s="200"/>
      <c r="F301" s="201"/>
      <c r="G301" s="202"/>
      <c r="H301" s="203" t="s">
        <v>213</v>
      </c>
      <c r="I301" s="204" t="s">
        <v>364</v>
      </c>
      <c r="J301" s="205"/>
      <c r="K301" s="205"/>
      <c r="L301" s="205"/>
      <c r="M301" s="205"/>
      <c r="N301" s="206"/>
      <c r="O301" s="5"/>
      <c r="P301" s="217"/>
      <c r="Q301" s="218"/>
      <c r="R301" s="218"/>
      <c r="S301" s="219"/>
      <c r="T301" s="220"/>
      <c r="U301" s="221"/>
      <c r="V301" s="207"/>
      <c r="W301" s="208"/>
      <c r="X301" s="208"/>
      <c r="Y301" s="211"/>
      <c r="Z301" s="100"/>
      <c r="AB301" s="215">
        <f t="shared" si="35"/>
        <v>0</v>
      </c>
      <c r="AC301" s="216"/>
      <c r="AD301" s="215" t="b">
        <f t="shared" si="36"/>
        <v>0</v>
      </c>
      <c r="AE301" s="198" t="b">
        <f t="shared" si="26"/>
        <v>0</v>
      </c>
    </row>
    <row r="302" spans="1:31" ht="30" customHeight="1" x14ac:dyDescent="0.15">
      <c r="A302" s="222">
        <f>IFERROR(IF(AND($O302="○",TRIM($P302)=""),1001,0),3)</f>
        <v>0</v>
      </c>
      <c r="B302" s="100"/>
      <c r="D302" s="170"/>
      <c r="E302" s="200"/>
      <c r="F302" s="201"/>
      <c r="G302" s="202"/>
      <c r="H302" s="203" t="s">
        <v>214</v>
      </c>
      <c r="I302" s="223" t="s">
        <v>512</v>
      </c>
      <c r="J302" s="224"/>
      <c r="K302" s="224"/>
      <c r="L302" s="224"/>
      <c r="M302" s="224"/>
      <c r="N302" s="225"/>
      <c r="O302" s="5"/>
      <c r="P302" s="17"/>
      <c r="Q302" s="18"/>
      <c r="R302" s="18"/>
      <c r="S302" s="19"/>
      <c r="T302" s="20"/>
      <c r="U302" s="21"/>
      <c r="V302" s="229"/>
      <c r="W302" s="230"/>
      <c r="X302" s="230"/>
      <c r="Y302" s="231"/>
      <c r="Z302" s="100"/>
      <c r="AB302" s="215">
        <f t="shared" si="35"/>
        <v>0</v>
      </c>
      <c r="AC302" s="216"/>
      <c r="AD302" s="215" t="b">
        <f t="shared" si="36"/>
        <v>0</v>
      </c>
      <c r="AE302" s="198" t="b">
        <f t="shared" si="26"/>
        <v>0</v>
      </c>
    </row>
    <row r="303" spans="1:31" ht="20.100000000000001" customHeight="1" x14ac:dyDescent="0.15">
      <c r="A303" s="71">
        <f>IFERROR(IF(OR(AND($AB303&lt;&gt;0,$AC303=0), AND($AB303=0,$AC303&lt;&gt;0)),1001,0),3)</f>
        <v>0</v>
      </c>
      <c r="B303" s="267"/>
      <c r="D303" s="170"/>
      <c r="E303" s="244" t="s">
        <v>443</v>
      </c>
      <c r="F303" s="182" t="s">
        <v>473</v>
      </c>
      <c r="G303" s="183"/>
      <c r="H303" s="184" t="s">
        <v>215</v>
      </c>
      <c r="I303" s="245" t="s">
        <v>365</v>
      </c>
      <c r="J303" s="246"/>
      <c r="K303" s="246"/>
      <c r="L303" s="246"/>
      <c r="M303" s="246"/>
      <c r="N303" s="247"/>
      <c r="O303" s="4"/>
      <c r="P303" s="248"/>
      <c r="Q303" s="249"/>
      <c r="R303" s="249"/>
      <c r="S303" s="250"/>
      <c r="T303" s="251"/>
      <c r="U303" s="252"/>
      <c r="V303" s="248"/>
      <c r="W303" s="249"/>
      <c r="X303" s="249"/>
      <c r="Y303" s="252"/>
      <c r="Z303" s="100"/>
      <c r="AB303" s="196">
        <f>COUNTIF($AB$210:$AB$212,$E303)</f>
        <v>0</v>
      </c>
      <c r="AC303" s="197">
        <f>COUNTIF($O303:$O303,"○")</f>
        <v>0</v>
      </c>
      <c r="AD303" s="198" t="b">
        <f>AND($AB303&lt;&gt;0,$AC303=0)</f>
        <v>0</v>
      </c>
      <c r="AE303" s="198" t="b">
        <f t="shared" si="26"/>
        <v>0</v>
      </c>
    </row>
    <row r="304" spans="1:31" ht="20.100000000000001" customHeight="1" x14ac:dyDescent="0.15">
      <c r="A304" s="71">
        <f>IFERROR(IF(OR(AND($AB304&lt;&gt;0,$AC304=0), AND($AB304=0,$AC304&lt;&gt;0)),1001,0),3)</f>
        <v>0</v>
      </c>
      <c r="B304" s="267"/>
      <c r="D304" s="170"/>
      <c r="E304" s="181" t="s">
        <v>444</v>
      </c>
      <c r="F304" s="182" t="s">
        <v>474</v>
      </c>
      <c r="G304" s="183"/>
      <c r="H304" s="184" t="s">
        <v>216</v>
      </c>
      <c r="I304" s="185" t="s">
        <v>366</v>
      </c>
      <c r="J304" s="186"/>
      <c r="K304" s="186"/>
      <c r="L304" s="186"/>
      <c r="M304" s="186"/>
      <c r="N304" s="187"/>
      <c r="O304" s="4"/>
      <c r="P304" s="233"/>
      <c r="Q304" s="234"/>
      <c r="R304" s="234"/>
      <c r="S304" s="235"/>
      <c r="T304" s="236"/>
      <c r="U304" s="237"/>
      <c r="V304" s="188"/>
      <c r="W304" s="189"/>
      <c r="X304" s="189"/>
      <c r="Y304" s="192"/>
      <c r="Z304" s="100"/>
      <c r="AB304" s="196">
        <f>COUNTIF($AB$210:$AB$212,$E304)</f>
        <v>0</v>
      </c>
      <c r="AC304" s="197">
        <f>COUNTIF($O304:$O305,"○")</f>
        <v>0</v>
      </c>
      <c r="AD304" s="198" t="b">
        <f>AND($AB304&lt;&gt;0,$AC304=0)</f>
        <v>0</v>
      </c>
      <c r="AE304" s="198" t="b">
        <f t="shared" si="26"/>
        <v>0</v>
      </c>
    </row>
    <row r="305" spans="1:31" ht="30" customHeight="1" x14ac:dyDescent="0.15">
      <c r="A305" s="199">
        <f>IFERROR(IF(AND($O305="○",TRIM($P305)=""),1001,0),3)</f>
        <v>0</v>
      </c>
      <c r="B305" s="100"/>
      <c r="D305" s="170"/>
      <c r="E305" s="200"/>
      <c r="F305" s="201"/>
      <c r="G305" s="202"/>
      <c r="H305" s="203" t="s">
        <v>217</v>
      </c>
      <c r="I305" s="223" t="s">
        <v>513</v>
      </c>
      <c r="J305" s="224"/>
      <c r="K305" s="224"/>
      <c r="L305" s="224"/>
      <c r="M305" s="224"/>
      <c r="N305" s="225"/>
      <c r="O305" s="5"/>
      <c r="P305" s="17"/>
      <c r="Q305" s="18"/>
      <c r="R305" s="18"/>
      <c r="S305" s="19"/>
      <c r="T305" s="20"/>
      <c r="U305" s="21"/>
      <c r="V305" s="229"/>
      <c r="W305" s="230"/>
      <c r="X305" s="230"/>
      <c r="Y305" s="231"/>
      <c r="Z305" s="100"/>
      <c r="AB305" s="215">
        <f>AB304</f>
        <v>0</v>
      </c>
      <c r="AC305" s="216"/>
      <c r="AD305" s="215" t="b">
        <f>AD304</f>
        <v>0</v>
      </c>
      <c r="AE305" s="198" t="b">
        <f t="shared" si="26"/>
        <v>0</v>
      </c>
    </row>
    <row r="306" spans="1:31" ht="20.100000000000001" customHeight="1" x14ac:dyDescent="0.15">
      <c r="A306" s="71">
        <f>IFERROR(IF(OR(AND($AB306&lt;&gt;0,$AC306=0), AND($AB306=0,$AC306&lt;&gt;0)),1001,0),3)</f>
        <v>0</v>
      </c>
      <c r="B306" s="267"/>
      <c r="D306" s="170"/>
      <c r="E306" s="181" t="s">
        <v>445</v>
      </c>
      <c r="F306" s="182" t="s">
        <v>475</v>
      </c>
      <c r="G306" s="183"/>
      <c r="H306" s="184" t="s">
        <v>218</v>
      </c>
      <c r="I306" s="185" t="s">
        <v>562</v>
      </c>
      <c r="J306" s="186"/>
      <c r="K306" s="186"/>
      <c r="L306" s="186"/>
      <c r="M306" s="186"/>
      <c r="N306" s="187"/>
      <c r="O306" s="4"/>
      <c r="P306" s="188"/>
      <c r="Q306" s="189"/>
      <c r="R306" s="189"/>
      <c r="S306" s="190"/>
      <c r="T306" s="191"/>
      <c r="U306" s="192"/>
      <c r="V306" s="188"/>
      <c r="W306" s="189"/>
      <c r="X306" s="189"/>
      <c r="Y306" s="192"/>
      <c r="Z306" s="100"/>
      <c r="AB306" s="196">
        <f>COUNTIF($AB$210:$AB$212,$E306)</f>
        <v>0</v>
      </c>
      <c r="AC306" s="197">
        <f>COUNTIF($O306:$O312,"○")</f>
        <v>0</v>
      </c>
      <c r="AD306" s="198" t="b">
        <f>AND($AB306&lt;&gt;0,$AC306=0)</f>
        <v>0</v>
      </c>
      <c r="AE306" s="198" t="b">
        <f t="shared" si="26"/>
        <v>0</v>
      </c>
    </row>
    <row r="307" spans="1:31" ht="20.100000000000001" customHeight="1" x14ac:dyDescent="0.15">
      <c r="B307" s="100"/>
      <c r="D307" s="170"/>
      <c r="E307" s="200"/>
      <c r="F307" s="201"/>
      <c r="G307" s="202"/>
      <c r="H307" s="203" t="s">
        <v>219</v>
      </c>
      <c r="I307" s="204" t="s">
        <v>367</v>
      </c>
      <c r="J307" s="205"/>
      <c r="K307" s="205"/>
      <c r="L307" s="205"/>
      <c r="M307" s="205"/>
      <c r="N307" s="206"/>
      <c r="O307" s="5"/>
      <c r="P307" s="207"/>
      <c r="Q307" s="208"/>
      <c r="R307" s="208"/>
      <c r="S307" s="209"/>
      <c r="T307" s="210"/>
      <c r="U307" s="211"/>
      <c r="V307" s="207"/>
      <c r="W307" s="208"/>
      <c r="X307" s="208"/>
      <c r="Y307" s="211"/>
      <c r="Z307" s="100"/>
      <c r="AB307" s="215">
        <f t="shared" ref="AB307:AB312" si="37">AB306</f>
        <v>0</v>
      </c>
      <c r="AC307" s="216"/>
      <c r="AD307" s="215" t="b">
        <f t="shared" ref="AD307:AD312" si="38">AD306</f>
        <v>0</v>
      </c>
      <c r="AE307" s="198" t="b">
        <f t="shared" si="26"/>
        <v>0</v>
      </c>
    </row>
    <row r="308" spans="1:31" ht="20.100000000000001" customHeight="1" x14ac:dyDescent="0.15">
      <c r="B308" s="100"/>
      <c r="D308" s="170"/>
      <c r="E308" s="200"/>
      <c r="F308" s="201"/>
      <c r="G308" s="202"/>
      <c r="H308" s="203" t="s">
        <v>220</v>
      </c>
      <c r="I308" s="204" t="s">
        <v>368</v>
      </c>
      <c r="J308" s="205"/>
      <c r="K308" s="205"/>
      <c r="L308" s="205"/>
      <c r="M308" s="205"/>
      <c r="N308" s="206"/>
      <c r="O308" s="5"/>
      <c r="P308" s="207"/>
      <c r="Q308" s="208"/>
      <c r="R308" s="208"/>
      <c r="S308" s="209"/>
      <c r="T308" s="210"/>
      <c r="U308" s="211"/>
      <c r="V308" s="207"/>
      <c r="W308" s="208"/>
      <c r="X308" s="208"/>
      <c r="Y308" s="211"/>
      <c r="Z308" s="100"/>
      <c r="AB308" s="215">
        <f t="shared" si="37"/>
        <v>0</v>
      </c>
      <c r="AC308" s="216"/>
      <c r="AD308" s="215" t="b">
        <f t="shared" si="38"/>
        <v>0</v>
      </c>
      <c r="AE308" s="198" t="b">
        <f t="shared" si="26"/>
        <v>0</v>
      </c>
    </row>
    <row r="309" spans="1:31" ht="20.100000000000001" customHeight="1" x14ac:dyDescent="0.15">
      <c r="B309" s="100"/>
      <c r="D309" s="170"/>
      <c r="E309" s="200"/>
      <c r="F309" s="201"/>
      <c r="G309" s="202"/>
      <c r="H309" s="203" t="s">
        <v>221</v>
      </c>
      <c r="I309" s="204" t="s">
        <v>369</v>
      </c>
      <c r="J309" s="205"/>
      <c r="K309" s="205"/>
      <c r="L309" s="205"/>
      <c r="M309" s="205"/>
      <c r="N309" s="206"/>
      <c r="O309" s="5"/>
      <c r="P309" s="207"/>
      <c r="Q309" s="208"/>
      <c r="R309" s="208"/>
      <c r="S309" s="209"/>
      <c r="T309" s="210"/>
      <c r="U309" s="211"/>
      <c r="V309" s="207"/>
      <c r="W309" s="208"/>
      <c r="X309" s="208"/>
      <c r="Y309" s="211"/>
      <c r="Z309" s="100"/>
      <c r="AB309" s="215">
        <f t="shared" si="37"/>
        <v>0</v>
      </c>
      <c r="AC309" s="216"/>
      <c r="AD309" s="215" t="b">
        <f t="shared" si="38"/>
        <v>0</v>
      </c>
      <c r="AE309" s="198" t="b">
        <f t="shared" si="26"/>
        <v>0</v>
      </c>
    </row>
    <row r="310" spans="1:31" ht="20.100000000000001" customHeight="1" x14ac:dyDescent="0.15">
      <c r="B310" s="100"/>
      <c r="D310" s="170"/>
      <c r="E310" s="200"/>
      <c r="F310" s="201"/>
      <c r="G310" s="202"/>
      <c r="H310" s="203" t="s">
        <v>222</v>
      </c>
      <c r="I310" s="204" t="s">
        <v>370</v>
      </c>
      <c r="J310" s="205"/>
      <c r="K310" s="205"/>
      <c r="L310" s="205"/>
      <c r="M310" s="205"/>
      <c r="N310" s="206"/>
      <c r="O310" s="5"/>
      <c r="P310" s="207"/>
      <c r="Q310" s="208"/>
      <c r="R310" s="208"/>
      <c r="S310" s="209"/>
      <c r="T310" s="210"/>
      <c r="U310" s="211"/>
      <c r="V310" s="207"/>
      <c r="W310" s="208"/>
      <c r="X310" s="208"/>
      <c r="Y310" s="211"/>
      <c r="Z310" s="100"/>
      <c r="AB310" s="215">
        <f t="shared" si="37"/>
        <v>0</v>
      </c>
      <c r="AC310" s="216"/>
      <c r="AD310" s="215" t="b">
        <f t="shared" si="38"/>
        <v>0</v>
      </c>
      <c r="AE310" s="198" t="b">
        <f t="shared" si="26"/>
        <v>0</v>
      </c>
    </row>
    <row r="311" spans="1:31" ht="20.100000000000001" customHeight="1" x14ac:dyDescent="0.15">
      <c r="B311" s="100"/>
      <c r="D311" s="170"/>
      <c r="E311" s="200"/>
      <c r="F311" s="201"/>
      <c r="G311" s="202"/>
      <c r="H311" s="203" t="s">
        <v>223</v>
      </c>
      <c r="I311" s="204" t="s">
        <v>371</v>
      </c>
      <c r="J311" s="205"/>
      <c r="K311" s="205"/>
      <c r="L311" s="205"/>
      <c r="M311" s="205"/>
      <c r="N311" s="206"/>
      <c r="O311" s="5"/>
      <c r="P311" s="217"/>
      <c r="Q311" s="218"/>
      <c r="R311" s="218"/>
      <c r="S311" s="219"/>
      <c r="T311" s="220"/>
      <c r="U311" s="221"/>
      <c r="V311" s="207"/>
      <c r="W311" s="208"/>
      <c r="X311" s="208"/>
      <c r="Y311" s="211"/>
      <c r="Z311" s="100"/>
      <c r="AB311" s="215">
        <f t="shared" si="37"/>
        <v>0</v>
      </c>
      <c r="AC311" s="216"/>
      <c r="AD311" s="215" t="b">
        <f t="shared" si="38"/>
        <v>0</v>
      </c>
      <c r="AE311" s="198" t="b">
        <f t="shared" si="26"/>
        <v>0</v>
      </c>
    </row>
    <row r="312" spans="1:31" ht="30" customHeight="1" x14ac:dyDescent="0.15">
      <c r="A312" s="222">
        <f>IFERROR(IF(AND($O312="○",TRIM($P312)=""),1001,0),3)</f>
        <v>0</v>
      </c>
      <c r="B312" s="100"/>
      <c r="D312" s="170"/>
      <c r="E312" s="238"/>
      <c r="F312" s="239"/>
      <c r="G312" s="240"/>
      <c r="H312" s="253" t="s">
        <v>224</v>
      </c>
      <c r="I312" s="223" t="s">
        <v>514</v>
      </c>
      <c r="J312" s="224"/>
      <c r="K312" s="224"/>
      <c r="L312" s="224"/>
      <c r="M312" s="224"/>
      <c r="N312" s="225"/>
      <c r="O312" s="6"/>
      <c r="P312" s="17"/>
      <c r="Q312" s="18"/>
      <c r="R312" s="18"/>
      <c r="S312" s="19"/>
      <c r="T312" s="20"/>
      <c r="U312" s="21"/>
      <c r="V312" s="229"/>
      <c r="W312" s="230"/>
      <c r="X312" s="230"/>
      <c r="Y312" s="231"/>
      <c r="Z312" s="100"/>
      <c r="AB312" s="215">
        <f t="shared" si="37"/>
        <v>0</v>
      </c>
      <c r="AC312" s="216"/>
      <c r="AD312" s="215" t="b">
        <f t="shared" si="38"/>
        <v>0</v>
      </c>
      <c r="AE312" s="198" t="b">
        <f t="shared" si="26"/>
        <v>0</v>
      </c>
    </row>
    <row r="313" spans="1:31" ht="20.100000000000001" customHeight="1" x14ac:dyDescent="0.15">
      <c r="A313" s="71">
        <f>IFERROR(IF(OR(AND($AB313&lt;&gt;0,$AC313=0), AND($AB313=0,$AC313&lt;&gt;0)),1001,0),3)</f>
        <v>0</v>
      </c>
      <c r="B313" s="267"/>
      <c r="D313" s="170"/>
      <c r="E313" s="181" t="s">
        <v>446</v>
      </c>
      <c r="F313" s="182" t="s">
        <v>476</v>
      </c>
      <c r="G313" s="183"/>
      <c r="H313" s="184" t="s">
        <v>225</v>
      </c>
      <c r="I313" s="185" t="s">
        <v>563</v>
      </c>
      <c r="J313" s="186"/>
      <c r="K313" s="186"/>
      <c r="L313" s="186"/>
      <c r="M313" s="186"/>
      <c r="N313" s="187"/>
      <c r="O313" s="4"/>
      <c r="P313" s="188"/>
      <c r="Q313" s="189"/>
      <c r="R313" s="189"/>
      <c r="S313" s="190"/>
      <c r="T313" s="191"/>
      <c r="U313" s="192"/>
      <c r="V313" s="188"/>
      <c r="W313" s="189"/>
      <c r="X313" s="189"/>
      <c r="Y313" s="192"/>
      <c r="Z313" s="100"/>
      <c r="AB313" s="196">
        <f>COUNTIF($AB$210:$AB$212,$E313)</f>
        <v>0</v>
      </c>
      <c r="AC313" s="197">
        <f>COUNTIF($O313:$O321,"○")</f>
        <v>0</v>
      </c>
      <c r="AD313" s="198" t="b">
        <f>AND($AB313&lt;&gt;0,$AC313=0)</f>
        <v>0</v>
      </c>
      <c r="AE313" s="198" t="b">
        <f t="shared" ref="AE313:AE344" si="39">AND($AB313=0,$O313="○")</f>
        <v>0</v>
      </c>
    </row>
    <row r="314" spans="1:31" ht="20.100000000000001" customHeight="1" x14ac:dyDescent="0.15">
      <c r="B314" s="100"/>
      <c r="D314" s="170"/>
      <c r="E314" s="200"/>
      <c r="F314" s="201"/>
      <c r="G314" s="202"/>
      <c r="H314" s="203" t="s">
        <v>226</v>
      </c>
      <c r="I314" s="204" t="s">
        <v>372</v>
      </c>
      <c r="J314" s="205"/>
      <c r="K314" s="205"/>
      <c r="L314" s="205"/>
      <c r="M314" s="205"/>
      <c r="N314" s="206"/>
      <c r="O314" s="5"/>
      <c r="P314" s="207"/>
      <c r="Q314" s="208"/>
      <c r="R314" s="208"/>
      <c r="S314" s="209"/>
      <c r="T314" s="210"/>
      <c r="U314" s="211"/>
      <c r="V314" s="207"/>
      <c r="W314" s="208"/>
      <c r="X314" s="208"/>
      <c r="Y314" s="211"/>
      <c r="Z314" s="100"/>
      <c r="AB314" s="215">
        <f t="shared" ref="AB314:AB321" si="40">AB313</f>
        <v>0</v>
      </c>
      <c r="AC314" s="216"/>
      <c r="AD314" s="215" t="b">
        <f t="shared" ref="AD314:AD321" si="41">AD313</f>
        <v>0</v>
      </c>
      <c r="AE314" s="198" t="b">
        <f t="shared" si="39"/>
        <v>0</v>
      </c>
    </row>
    <row r="315" spans="1:31" ht="20.100000000000001" customHeight="1" x14ac:dyDescent="0.15">
      <c r="B315" s="100"/>
      <c r="D315" s="170"/>
      <c r="E315" s="200"/>
      <c r="F315" s="201"/>
      <c r="G315" s="202"/>
      <c r="H315" s="203" t="s">
        <v>227</v>
      </c>
      <c r="I315" s="204" t="s">
        <v>373</v>
      </c>
      <c r="J315" s="205"/>
      <c r="K315" s="205"/>
      <c r="L315" s="205"/>
      <c r="M315" s="205"/>
      <c r="N315" s="206"/>
      <c r="O315" s="5"/>
      <c r="P315" s="207"/>
      <c r="Q315" s="208"/>
      <c r="R315" s="208"/>
      <c r="S315" s="209"/>
      <c r="T315" s="210"/>
      <c r="U315" s="211"/>
      <c r="V315" s="207"/>
      <c r="W315" s="208"/>
      <c r="X315" s="208"/>
      <c r="Y315" s="211"/>
      <c r="Z315" s="100"/>
      <c r="AB315" s="215">
        <f t="shared" si="40"/>
        <v>0</v>
      </c>
      <c r="AC315" s="216"/>
      <c r="AD315" s="215" t="b">
        <f t="shared" si="41"/>
        <v>0</v>
      </c>
      <c r="AE315" s="198" t="b">
        <f t="shared" si="39"/>
        <v>0</v>
      </c>
    </row>
    <row r="316" spans="1:31" ht="20.100000000000001" customHeight="1" x14ac:dyDescent="0.15">
      <c r="B316" s="100"/>
      <c r="D316" s="170"/>
      <c r="E316" s="200"/>
      <c r="F316" s="201"/>
      <c r="G316" s="202"/>
      <c r="H316" s="203" t="s">
        <v>228</v>
      </c>
      <c r="I316" s="204" t="s">
        <v>374</v>
      </c>
      <c r="J316" s="205"/>
      <c r="K316" s="205"/>
      <c r="L316" s="205"/>
      <c r="M316" s="205"/>
      <c r="N316" s="206"/>
      <c r="O316" s="5"/>
      <c r="P316" s="207"/>
      <c r="Q316" s="208"/>
      <c r="R316" s="208"/>
      <c r="S316" s="209"/>
      <c r="T316" s="210"/>
      <c r="U316" s="211"/>
      <c r="V316" s="207"/>
      <c r="W316" s="208"/>
      <c r="X316" s="208"/>
      <c r="Y316" s="211"/>
      <c r="Z316" s="100"/>
      <c r="AB316" s="215">
        <f t="shared" si="40"/>
        <v>0</v>
      </c>
      <c r="AC316" s="216"/>
      <c r="AD316" s="215" t="b">
        <f t="shared" si="41"/>
        <v>0</v>
      </c>
      <c r="AE316" s="198" t="b">
        <f t="shared" si="39"/>
        <v>0</v>
      </c>
    </row>
    <row r="317" spans="1:31" ht="20.100000000000001" customHeight="1" x14ac:dyDescent="0.15">
      <c r="B317" s="100"/>
      <c r="D317" s="170"/>
      <c r="E317" s="200"/>
      <c r="F317" s="201"/>
      <c r="G317" s="202"/>
      <c r="H317" s="203" t="s">
        <v>229</v>
      </c>
      <c r="I317" s="204" t="s">
        <v>375</v>
      </c>
      <c r="J317" s="205"/>
      <c r="K317" s="205"/>
      <c r="L317" s="205"/>
      <c r="M317" s="205"/>
      <c r="N317" s="206"/>
      <c r="O317" s="5"/>
      <c r="P317" s="207"/>
      <c r="Q317" s="208"/>
      <c r="R317" s="208"/>
      <c r="S317" s="209"/>
      <c r="T317" s="210"/>
      <c r="U317" s="211"/>
      <c r="V317" s="207"/>
      <c r="W317" s="208"/>
      <c r="X317" s="208"/>
      <c r="Y317" s="211"/>
      <c r="Z317" s="100"/>
      <c r="AB317" s="215">
        <f t="shared" si="40"/>
        <v>0</v>
      </c>
      <c r="AC317" s="216"/>
      <c r="AD317" s="215" t="b">
        <f t="shared" si="41"/>
        <v>0</v>
      </c>
      <c r="AE317" s="198" t="b">
        <f t="shared" si="39"/>
        <v>0</v>
      </c>
    </row>
    <row r="318" spans="1:31" ht="20.100000000000001" customHeight="1" x14ac:dyDescent="0.15">
      <c r="B318" s="100"/>
      <c r="D318" s="170"/>
      <c r="E318" s="200"/>
      <c r="F318" s="201"/>
      <c r="G318" s="202"/>
      <c r="H318" s="203" t="s">
        <v>230</v>
      </c>
      <c r="I318" s="204" t="s">
        <v>376</v>
      </c>
      <c r="J318" s="205"/>
      <c r="K318" s="205"/>
      <c r="L318" s="205"/>
      <c r="M318" s="205"/>
      <c r="N318" s="206"/>
      <c r="O318" s="5"/>
      <c r="P318" s="207"/>
      <c r="Q318" s="208"/>
      <c r="R318" s="208"/>
      <c r="S318" s="209"/>
      <c r="T318" s="210"/>
      <c r="U318" s="211"/>
      <c r="V318" s="207"/>
      <c r="W318" s="208"/>
      <c r="X318" s="208"/>
      <c r="Y318" s="211"/>
      <c r="Z318" s="100"/>
      <c r="AB318" s="215">
        <f t="shared" si="40"/>
        <v>0</v>
      </c>
      <c r="AC318" s="216"/>
      <c r="AD318" s="215" t="b">
        <f t="shared" si="41"/>
        <v>0</v>
      </c>
      <c r="AE318" s="198" t="b">
        <f t="shared" si="39"/>
        <v>0</v>
      </c>
    </row>
    <row r="319" spans="1:31" ht="20.100000000000001" customHeight="1" x14ac:dyDescent="0.15">
      <c r="B319" s="100"/>
      <c r="D319" s="170"/>
      <c r="E319" s="200"/>
      <c r="F319" s="201"/>
      <c r="G319" s="202"/>
      <c r="H319" s="203" t="s">
        <v>231</v>
      </c>
      <c r="I319" s="204" t="s">
        <v>377</v>
      </c>
      <c r="J319" s="205"/>
      <c r="K319" s="205"/>
      <c r="L319" s="205"/>
      <c r="M319" s="205"/>
      <c r="N319" s="206"/>
      <c r="O319" s="5"/>
      <c r="P319" s="207"/>
      <c r="Q319" s="208"/>
      <c r="R319" s="208"/>
      <c r="S319" s="209"/>
      <c r="T319" s="210"/>
      <c r="U319" s="211"/>
      <c r="V319" s="207"/>
      <c r="W319" s="208"/>
      <c r="X319" s="208"/>
      <c r="Y319" s="211"/>
      <c r="Z319" s="100"/>
      <c r="AB319" s="215">
        <f t="shared" si="40"/>
        <v>0</v>
      </c>
      <c r="AC319" s="216"/>
      <c r="AD319" s="215" t="b">
        <f t="shared" si="41"/>
        <v>0</v>
      </c>
      <c r="AE319" s="198" t="b">
        <f t="shared" si="39"/>
        <v>0</v>
      </c>
    </row>
    <row r="320" spans="1:31" ht="20.100000000000001" customHeight="1" x14ac:dyDescent="0.15">
      <c r="B320" s="100"/>
      <c r="D320" s="170"/>
      <c r="E320" s="200"/>
      <c r="F320" s="201"/>
      <c r="G320" s="202"/>
      <c r="H320" s="203" t="s">
        <v>232</v>
      </c>
      <c r="I320" s="204" t="s">
        <v>378</v>
      </c>
      <c r="J320" s="205"/>
      <c r="K320" s="205"/>
      <c r="L320" s="205"/>
      <c r="M320" s="205"/>
      <c r="N320" s="206"/>
      <c r="O320" s="5"/>
      <c r="P320" s="217"/>
      <c r="Q320" s="218"/>
      <c r="R320" s="218"/>
      <c r="S320" s="219"/>
      <c r="T320" s="220"/>
      <c r="U320" s="221"/>
      <c r="V320" s="207"/>
      <c r="W320" s="208"/>
      <c r="X320" s="208"/>
      <c r="Y320" s="211"/>
      <c r="Z320" s="100"/>
      <c r="AB320" s="215">
        <f t="shared" si="40"/>
        <v>0</v>
      </c>
      <c r="AC320" s="216"/>
      <c r="AD320" s="215" t="b">
        <f t="shared" si="41"/>
        <v>0</v>
      </c>
      <c r="AE320" s="198" t="b">
        <f t="shared" si="39"/>
        <v>0</v>
      </c>
    </row>
    <row r="321" spans="1:31" ht="30" customHeight="1" x14ac:dyDescent="0.15">
      <c r="A321" s="222">
        <f>IFERROR(IF(AND($O321="○",TRIM($P321)=""),1001,0),3)</f>
        <v>0</v>
      </c>
      <c r="B321" s="100"/>
      <c r="D321" s="170"/>
      <c r="E321" s="200"/>
      <c r="F321" s="201"/>
      <c r="G321" s="202"/>
      <c r="H321" s="203" t="s">
        <v>233</v>
      </c>
      <c r="I321" s="223" t="s">
        <v>515</v>
      </c>
      <c r="J321" s="224"/>
      <c r="K321" s="224"/>
      <c r="L321" s="224"/>
      <c r="M321" s="224"/>
      <c r="N321" s="225"/>
      <c r="O321" s="5"/>
      <c r="P321" s="17"/>
      <c r="Q321" s="18"/>
      <c r="R321" s="18"/>
      <c r="S321" s="19"/>
      <c r="T321" s="20"/>
      <c r="U321" s="21"/>
      <c r="V321" s="229"/>
      <c r="W321" s="230"/>
      <c r="X321" s="230"/>
      <c r="Y321" s="231"/>
      <c r="Z321" s="100"/>
      <c r="AB321" s="215">
        <f t="shared" si="40"/>
        <v>0</v>
      </c>
      <c r="AC321" s="216"/>
      <c r="AD321" s="215" t="b">
        <f t="shared" si="41"/>
        <v>0</v>
      </c>
      <c r="AE321" s="198" t="b">
        <f t="shared" si="39"/>
        <v>0</v>
      </c>
    </row>
    <row r="322" spans="1:31" ht="20.100000000000001" customHeight="1" x14ac:dyDescent="0.15">
      <c r="A322" s="71">
        <f>IFERROR(IF(OR(AND($AB322&lt;&gt;0,$AC322=0), AND($AB322=0,$AC322&lt;&gt;0)),1001,0),3)</f>
        <v>0</v>
      </c>
      <c r="B322" s="267"/>
      <c r="D322" s="170"/>
      <c r="E322" s="181" t="s">
        <v>447</v>
      </c>
      <c r="F322" s="182" t="s">
        <v>571</v>
      </c>
      <c r="G322" s="183"/>
      <c r="H322" s="184" t="s">
        <v>234</v>
      </c>
      <c r="I322" s="185" t="s">
        <v>379</v>
      </c>
      <c r="J322" s="186"/>
      <c r="K322" s="186"/>
      <c r="L322" s="186"/>
      <c r="M322" s="186"/>
      <c r="N322" s="187"/>
      <c r="O322" s="4"/>
      <c r="P322" s="188"/>
      <c r="Q322" s="189"/>
      <c r="R322" s="189"/>
      <c r="S322" s="190"/>
      <c r="T322" s="191"/>
      <c r="U322" s="192"/>
      <c r="V322" s="8"/>
      <c r="W322" s="9"/>
      <c r="X322" s="9"/>
      <c r="Y322" s="10"/>
      <c r="Z322" s="100"/>
      <c r="AB322" s="196">
        <f>COUNTIF($AB$210:$AB$212,$E322)</f>
        <v>0</v>
      </c>
      <c r="AC322" s="197">
        <f>COUNTIF($O322:$O325,"○")</f>
        <v>0</v>
      </c>
      <c r="AD322" s="198" t="b">
        <f>AND($AB322&lt;&gt;0,$AC322=0)</f>
        <v>0</v>
      </c>
      <c r="AE322" s="198" t="b">
        <f t="shared" si="39"/>
        <v>0</v>
      </c>
    </row>
    <row r="323" spans="1:31" ht="20.100000000000001" customHeight="1" x14ac:dyDescent="0.15">
      <c r="B323" s="100"/>
      <c r="D323" s="170"/>
      <c r="E323" s="200"/>
      <c r="F323" s="201"/>
      <c r="G323" s="202"/>
      <c r="H323" s="203" t="s">
        <v>235</v>
      </c>
      <c r="I323" s="204" t="s">
        <v>380</v>
      </c>
      <c r="J323" s="205"/>
      <c r="K323" s="205"/>
      <c r="L323" s="205"/>
      <c r="M323" s="205"/>
      <c r="N323" s="206"/>
      <c r="O323" s="5"/>
      <c r="P323" s="207"/>
      <c r="Q323" s="208"/>
      <c r="R323" s="208"/>
      <c r="S323" s="209"/>
      <c r="T323" s="210"/>
      <c r="U323" s="211"/>
      <c r="V323" s="11"/>
      <c r="W323" s="12"/>
      <c r="X323" s="12"/>
      <c r="Y323" s="13"/>
      <c r="Z323" s="100"/>
      <c r="AB323" s="215">
        <f t="shared" ref="AB323:AB325" si="42">AB322</f>
        <v>0</v>
      </c>
      <c r="AC323" s="216"/>
      <c r="AD323" s="215" t="b">
        <f t="shared" ref="AD323:AD325" si="43">AD322</f>
        <v>0</v>
      </c>
      <c r="AE323" s="198" t="b">
        <f t="shared" si="39"/>
        <v>0</v>
      </c>
    </row>
    <row r="324" spans="1:31" ht="20.100000000000001" customHeight="1" x14ac:dyDescent="0.15">
      <c r="B324" s="100"/>
      <c r="D324" s="170"/>
      <c r="E324" s="200"/>
      <c r="F324" s="201"/>
      <c r="G324" s="202"/>
      <c r="H324" s="203" t="s">
        <v>236</v>
      </c>
      <c r="I324" s="204" t="s">
        <v>381</v>
      </c>
      <c r="J324" s="205"/>
      <c r="K324" s="205"/>
      <c r="L324" s="205"/>
      <c r="M324" s="205"/>
      <c r="N324" s="206"/>
      <c r="O324" s="5"/>
      <c r="P324" s="217"/>
      <c r="Q324" s="218"/>
      <c r="R324" s="218"/>
      <c r="S324" s="219"/>
      <c r="T324" s="220"/>
      <c r="U324" s="221"/>
      <c r="V324" s="11"/>
      <c r="W324" s="12"/>
      <c r="X324" s="12"/>
      <c r="Y324" s="13"/>
      <c r="Z324" s="100"/>
      <c r="AB324" s="215">
        <f t="shared" si="42"/>
        <v>0</v>
      </c>
      <c r="AC324" s="216"/>
      <c r="AD324" s="215" t="b">
        <f t="shared" si="43"/>
        <v>0</v>
      </c>
      <c r="AE324" s="198" t="b">
        <f t="shared" si="39"/>
        <v>0</v>
      </c>
    </row>
    <row r="325" spans="1:31" ht="30" customHeight="1" x14ac:dyDescent="0.15">
      <c r="A325" s="222">
        <f>IFERROR(IF(AND($O325="○",TRIM($P325)=""),1001,0),3)</f>
        <v>0</v>
      </c>
      <c r="B325" s="100"/>
      <c r="D325" s="170"/>
      <c r="E325" s="200"/>
      <c r="F325" s="201"/>
      <c r="G325" s="202"/>
      <c r="H325" s="203" t="s">
        <v>237</v>
      </c>
      <c r="I325" s="223" t="s">
        <v>516</v>
      </c>
      <c r="J325" s="224"/>
      <c r="K325" s="224"/>
      <c r="L325" s="224"/>
      <c r="M325" s="224"/>
      <c r="N325" s="225"/>
      <c r="O325" s="5"/>
      <c r="P325" s="17"/>
      <c r="Q325" s="18"/>
      <c r="R325" s="18"/>
      <c r="S325" s="19"/>
      <c r="T325" s="20"/>
      <c r="U325" s="21"/>
      <c r="V325" s="14"/>
      <c r="W325" s="15"/>
      <c r="X325" s="15"/>
      <c r="Y325" s="16"/>
      <c r="Z325" s="100"/>
      <c r="AB325" s="215">
        <f t="shared" si="42"/>
        <v>0</v>
      </c>
      <c r="AC325" s="216"/>
      <c r="AD325" s="215" t="b">
        <f t="shared" si="43"/>
        <v>0</v>
      </c>
      <c r="AE325" s="198" t="b">
        <f t="shared" si="39"/>
        <v>0</v>
      </c>
    </row>
    <row r="326" spans="1:31" ht="20.100000000000001" customHeight="1" x14ac:dyDescent="0.15">
      <c r="A326" s="71">
        <f>IFERROR(IF(OR(AND($AB326&lt;&gt;0,$AC326=0), AND($AB326=0,$AC326&lt;&gt;0)),1001,0),3)</f>
        <v>0</v>
      </c>
      <c r="B326" s="267"/>
      <c r="D326" s="170"/>
      <c r="E326" s="181" t="s">
        <v>448</v>
      </c>
      <c r="F326" s="182" t="s">
        <v>477</v>
      </c>
      <c r="G326" s="183"/>
      <c r="H326" s="184" t="s">
        <v>238</v>
      </c>
      <c r="I326" s="185" t="s">
        <v>382</v>
      </c>
      <c r="J326" s="186"/>
      <c r="K326" s="186"/>
      <c r="L326" s="186"/>
      <c r="M326" s="186"/>
      <c r="N326" s="187"/>
      <c r="O326" s="4"/>
      <c r="P326" s="188"/>
      <c r="Q326" s="189"/>
      <c r="R326" s="189"/>
      <c r="S326" s="190"/>
      <c r="T326" s="191"/>
      <c r="U326" s="192"/>
      <c r="V326" s="188"/>
      <c r="W326" s="189"/>
      <c r="X326" s="189"/>
      <c r="Y326" s="192"/>
      <c r="Z326" s="100"/>
      <c r="AB326" s="196">
        <f>COUNTIF($AB$210:$AB$212,$E326)</f>
        <v>0</v>
      </c>
      <c r="AC326" s="197">
        <f>COUNTIF($O326:$O329,"○")</f>
        <v>0</v>
      </c>
      <c r="AD326" s="198" t="b">
        <f>AND($AB326&lt;&gt;0,$AC326=0)</f>
        <v>0</v>
      </c>
      <c r="AE326" s="198" t="b">
        <f t="shared" si="39"/>
        <v>0</v>
      </c>
    </row>
    <row r="327" spans="1:31" ht="20.100000000000001" customHeight="1" x14ac:dyDescent="0.15">
      <c r="B327" s="100"/>
      <c r="D327" s="170"/>
      <c r="E327" s="200"/>
      <c r="F327" s="201"/>
      <c r="G327" s="202"/>
      <c r="H327" s="203" t="s">
        <v>239</v>
      </c>
      <c r="I327" s="204" t="s">
        <v>383</v>
      </c>
      <c r="J327" s="205"/>
      <c r="K327" s="205"/>
      <c r="L327" s="205"/>
      <c r="M327" s="205"/>
      <c r="N327" s="206"/>
      <c r="O327" s="5"/>
      <c r="P327" s="207"/>
      <c r="Q327" s="208"/>
      <c r="R327" s="208"/>
      <c r="S327" s="209"/>
      <c r="T327" s="210"/>
      <c r="U327" s="211"/>
      <c r="V327" s="207"/>
      <c r="W327" s="208"/>
      <c r="X327" s="208"/>
      <c r="Y327" s="211"/>
      <c r="Z327" s="100"/>
      <c r="AB327" s="215">
        <f t="shared" ref="AB327:AB329" si="44">AB326</f>
        <v>0</v>
      </c>
      <c r="AC327" s="216"/>
      <c r="AD327" s="215" t="b">
        <f t="shared" ref="AD327:AD329" si="45">AD326</f>
        <v>0</v>
      </c>
      <c r="AE327" s="198" t="b">
        <f t="shared" si="39"/>
        <v>0</v>
      </c>
    </row>
    <row r="328" spans="1:31" ht="20.100000000000001" customHeight="1" x14ac:dyDescent="0.15">
      <c r="B328" s="100"/>
      <c r="D328" s="170"/>
      <c r="E328" s="200"/>
      <c r="F328" s="201"/>
      <c r="G328" s="202"/>
      <c r="H328" s="203" t="s">
        <v>240</v>
      </c>
      <c r="I328" s="204" t="s">
        <v>384</v>
      </c>
      <c r="J328" s="205"/>
      <c r="K328" s="205"/>
      <c r="L328" s="205"/>
      <c r="M328" s="205"/>
      <c r="N328" s="206"/>
      <c r="O328" s="5"/>
      <c r="P328" s="217"/>
      <c r="Q328" s="218"/>
      <c r="R328" s="218"/>
      <c r="S328" s="219"/>
      <c r="T328" s="220"/>
      <c r="U328" s="221"/>
      <c r="V328" s="207"/>
      <c r="W328" s="208"/>
      <c r="X328" s="208"/>
      <c r="Y328" s="211"/>
      <c r="Z328" s="100"/>
      <c r="AB328" s="215">
        <f t="shared" si="44"/>
        <v>0</v>
      </c>
      <c r="AC328" s="216"/>
      <c r="AD328" s="215" t="b">
        <f t="shared" si="45"/>
        <v>0</v>
      </c>
      <c r="AE328" s="198" t="b">
        <f t="shared" si="39"/>
        <v>0</v>
      </c>
    </row>
    <row r="329" spans="1:31" ht="30" customHeight="1" x14ac:dyDescent="0.15">
      <c r="A329" s="222">
        <f>IFERROR(IF(AND($O329="○",TRIM($P329)=""),1001,0),3)</f>
        <v>0</v>
      </c>
      <c r="B329" s="100"/>
      <c r="D329" s="170"/>
      <c r="E329" s="200"/>
      <c r="F329" s="201"/>
      <c r="G329" s="202"/>
      <c r="H329" s="203" t="s">
        <v>241</v>
      </c>
      <c r="I329" s="223" t="s">
        <v>517</v>
      </c>
      <c r="J329" s="224"/>
      <c r="K329" s="224"/>
      <c r="L329" s="224"/>
      <c r="M329" s="224"/>
      <c r="N329" s="225"/>
      <c r="O329" s="5"/>
      <c r="P329" s="17"/>
      <c r="Q329" s="18"/>
      <c r="R329" s="18"/>
      <c r="S329" s="19"/>
      <c r="T329" s="20"/>
      <c r="U329" s="21"/>
      <c r="V329" s="229"/>
      <c r="W329" s="230"/>
      <c r="X329" s="230"/>
      <c r="Y329" s="231"/>
      <c r="Z329" s="100"/>
      <c r="AB329" s="215">
        <f t="shared" si="44"/>
        <v>0</v>
      </c>
      <c r="AC329" s="216"/>
      <c r="AD329" s="215" t="b">
        <f t="shared" si="45"/>
        <v>0</v>
      </c>
      <c r="AE329" s="198" t="b">
        <f t="shared" si="39"/>
        <v>0</v>
      </c>
    </row>
    <row r="330" spans="1:31" ht="20.100000000000001" customHeight="1" x14ac:dyDescent="0.15">
      <c r="A330" s="71">
        <f>IFERROR(IF(OR(AND($AB330&lt;&gt;0,$AC330=0), AND($AB330=0,$AC330&lt;&gt;0)),1001,0),3)</f>
        <v>0</v>
      </c>
      <c r="B330" s="267"/>
      <c r="D330" s="170"/>
      <c r="E330" s="181" t="s">
        <v>449</v>
      </c>
      <c r="F330" s="182" t="s">
        <v>572</v>
      </c>
      <c r="G330" s="183"/>
      <c r="H330" s="184" t="s">
        <v>242</v>
      </c>
      <c r="I330" s="185" t="s">
        <v>385</v>
      </c>
      <c r="J330" s="186"/>
      <c r="K330" s="186"/>
      <c r="L330" s="186"/>
      <c r="M330" s="186"/>
      <c r="N330" s="187"/>
      <c r="O330" s="4"/>
      <c r="P330" s="188"/>
      <c r="Q330" s="189"/>
      <c r="R330" s="189"/>
      <c r="S330" s="190"/>
      <c r="T330" s="191"/>
      <c r="U330" s="192"/>
      <c r="V330" s="8"/>
      <c r="W330" s="9"/>
      <c r="X330" s="9"/>
      <c r="Y330" s="10"/>
      <c r="Z330" s="100"/>
      <c r="AB330" s="196">
        <f>COUNTIF($AB$210:$AB$212,$E330)</f>
        <v>0</v>
      </c>
      <c r="AC330" s="197">
        <f>COUNTIF($O330:$O333,"○")</f>
        <v>0</v>
      </c>
      <c r="AD330" s="198" t="b">
        <f>AND($AB330&lt;&gt;0,$AC330=0)</f>
        <v>0</v>
      </c>
      <c r="AE330" s="198" t="b">
        <f t="shared" si="39"/>
        <v>0</v>
      </c>
    </row>
    <row r="331" spans="1:31" ht="20.100000000000001" customHeight="1" x14ac:dyDescent="0.15">
      <c r="B331" s="100"/>
      <c r="D331" s="170"/>
      <c r="E331" s="200"/>
      <c r="F331" s="201"/>
      <c r="G331" s="202"/>
      <c r="H331" s="203" t="s">
        <v>243</v>
      </c>
      <c r="I331" s="204" t="s">
        <v>386</v>
      </c>
      <c r="J331" s="205"/>
      <c r="K331" s="205"/>
      <c r="L331" s="205"/>
      <c r="M331" s="205"/>
      <c r="N331" s="206"/>
      <c r="O331" s="5"/>
      <c r="P331" s="207"/>
      <c r="Q331" s="208"/>
      <c r="R331" s="208"/>
      <c r="S331" s="209"/>
      <c r="T331" s="210"/>
      <c r="U331" s="211"/>
      <c r="V331" s="11"/>
      <c r="W331" s="12"/>
      <c r="X331" s="12"/>
      <c r="Y331" s="13"/>
      <c r="Z331" s="100"/>
      <c r="AB331" s="215">
        <f t="shared" ref="AB331:AB333" si="46">AB330</f>
        <v>0</v>
      </c>
      <c r="AC331" s="216"/>
      <c r="AD331" s="215" t="b">
        <f t="shared" ref="AD331:AD333" si="47">AD330</f>
        <v>0</v>
      </c>
      <c r="AE331" s="198" t="b">
        <f t="shared" si="39"/>
        <v>0</v>
      </c>
    </row>
    <row r="332" spans="1:31" ht="20.100000000000001" customHeight="1" x14ac:dyDescent="0.15">
      <c r="B332" s="100"/>
      <c r="D332" s="170"/>
      <c r="E332" s="200"/>
      <c r="F332" s="201"/>
      <c r="G332" s="202"/>
      <c r="H332" s="203" t="s">
        <v>244</v>
      </c>
      <c r="I332" s="204" t="s">
        <v>387</v>
      </c>
      <c r="J332" s="205"/>
      <c r="K332" s="205"/>
      <c r="L332" s="205"/>
      <c r="M332" s="205"/>
      <c r="N332" s="206"/>
      <c r="O332" s="5"/>
      <c r="P332" s="217"/>
      <c r="Q332" s="218"/>
      <c r="R332" s="218"/>
      <c r="S332" s="219"/>
      <c r="T332" s="220"/>
      <c r="U332" s="221"/>
      <c r="V332" s="11"/>
      <c r="W332" s="12"/>
      <c r="X332" s="12"/>
      <c r="Y332" s="13"/>
      <c r="Z332" s="100"/>
      <c r="AB332" s="215">
        <f t="shared" si="46"/>
        <v>0</v>
      </c>
      <c r="AC332" s="216"/>
      <c r="AD332" s="215" t="b">
        <f t="shared" si="47"/>
        <v>0</v>
      </c>
      <c r="AE332" s="198" t="b">
        <f t="shared" si="39"/>
        <v>0</v>
      </c>
    </row>
    <row r="333" spans="1:31" ht="30" customHeight="1" x14ac:dyDescent="0.15">
      <c r="A333" s="222">
        <f>IFERROR(IF(AND($O333="○",TRIM($P333)=""),1001,0),3)</f>
        <v>0</v>
      </c>
      <c r="B333" s="100"/>
      <c r="D333" s="170"/>
      <c r="E333" s="200"/>
      <c r="F333" s="201"/>
      <c r="G333" s="202"/>
      <c r="H333" s="203" t="s">
        <v>245</v>
      </c>
      <c r="I333" s="223" t="s">
        <v>518</v>
      </c>
      <c r="J333" s="224"/>
      <c r="K333" s="224"/>
      <c r="L333" s="224"/>
      <c r="M333" s="224"/>
      <c r="N333" s="225"/>
      <c r="O333" s="5"/>
      <c r="P333" s="17"/>
      <c r="Q333" s="18"/>
      <c r="R333" s="18"/>
      <c r="S333" s="19"/>
      <c r="T333" s="20"/>
      <c r="U333" s="21"/>
      <c r="V333" s="14"/>
      <c r="W333" s="15"/>
      <c r="X333" s="15"/>
      <c r="Y333" s="16"/>
      <c r="Z333" s="100"/>
      <c r="AB333" s="215">
        <f t="shared" si="46"/>
        <v>0</v>
      </c>
      <c r="AC333" s="216"/>
      <c r="AD333" s="215" t="b">
        <f t="shared" si="47"/>
        <v>0</v>
      </c>
      <c r="AE333" s="198" t="b">
        <f t="shared" si="39"/>
        <v>0</v>
      </c>
    </row>
    <row r="334" spans="1:31" ht="20.100000000000001" customHeight="1" x14ac:dyDescent="0.15">
      <c r="A334" s="71">
        <f>IFERROR(IF(OR(AND($AB334&lt;&gt;0,$AC334=0), AND($AB334=0,$AC334&lt;&gt;0)),1001,0),3)</f>
        <v>0</v>
      </c>
      <c r="B334" s="267"/>
      <c r="D334" s="170"/>
      <c r="E334" s="181" t="s">
        <v>450</v>
      </c>
      <c r="F334" s="182" t="s">
        <v>478</v>
      </c>
      <c r="G334" s="183"/>
      <c r="H334" s="184" t="s">
        <v>246</v>
      </c>
      <c r="I334" s="185" t="s">
        <v>388</v>
      </c>
      <c r="J334" s="186"/>
      <c r="K334" s="186"/>
      <c r="L334" s="186"/>
      <c r="M334" s="186"/>
      <c r="N334" s="187"/>
      <c r="O334" s="4"/>
      <c r="P334" s="188"/>
      <c r="Q334" s="189"/>
      <c r="R334" s="189"/>
      <c r="S334" s="190"/>
      <c r="T334" s="191"/>
      <c r="U334" s="192"/>
      <c r="V334" s="188"/>
      <c r="W334" s="189"/>
      <c r="X334" s="189"/>
      <c r="Y334" s="192"/>
      <c r="Z334" s="100"/>
      <c r="AB334" s="196">
        <f>COUNTIF($AB$210:$AB$212,$E334)</f>
        <v>0</v>
      </c>
      <c r="AC334" s="197">
        <f>COUNTIF($O334:$O336,"○")</f>
        <v>0</v>
      </c>
      <c r="AD334" s="198" t="b">
        <f>AND($AB334&lt;&gt;0,$AC334=0)</f>
        <v>0</v>
      </c>
      <c r="AE334" s="198" t="b">
        <f t="shared" si="39"/>
        <v>0</v>
      </c>
    </row>
    <row r="335" spans="1:31" ht="20.100000000000001" customHeight="1" x14ac:dyDescent="0.15">
      <c r="B335" s="100"/>
      <c r="D335" s="170"/>
      <c r="E335" s="200"/>
      <c r="F335" s="201"/>
      <c r="G335" s="202"/>
      <c r="H335" s="203" t="s">
        <v>247</v>
      </c>
      <c r="I335" s="204" t="s">
        <v>389</v>
      </c>
      <c r="J335" s="205"/>
      <c r="K335" s="205"/>
      <c r="L335" s="205"/>
      <c r="M335" s="205"/>
      <c r="N335" s="206"/>
      <c r="O335" s="5"/>
      <c r="P335" s="217"/>
      <c r="Q335" s="218"/>
      <c r="R335" s="218"/>
      <c r="S335" s="219"/>
      <c r="T335" s="220"/>
      <c r="U335" s="221"/>
      <c r="V335" s="207"/>
      <c r="W335" s="208"/>
      <c r="X335" s="208"/>
      <c r="Y335" s="211"/>
      <c r="Z335" s="100"/>
      <c r="AB335" s="215">
        <f t="shared" ref="AB335:AB336" si="48">AB334</f>
        <v>0</v>
      </c>
      <c r="AC335" s="216"/>
      <c r="AD335" s="215" t="b">
        <f t="shared" ref="AD335:AD336" si="49">AD334</f>
        <v>0</v>
      </c>
      <c r="AE335" s="198" t="b">
        <f t="shared" si="39"/>
        <v>0</v>
      </c>
    </row>
    <row r="336" spans="1:31" ht="30" customHeight="1" x14ac:dyDescent="0.15">
      <c r="A336" s="222">
        <f>IFERROR(IF(AND($O336="○",TRIM($P336)=""),1001,0),3)</f>
        <v>0</v>
      </c>
      <c r="B336" s="100"/>
      <c r="D336" s="170"/>
      <c r="E336" s="200"/>
      <c r="F336" s="201"/>
      <c r="G336" s="202"/>
      <c r="H336" s="203" t="s">
        <v>248</v>
      </c>
      <c r="I336" s="223" t="s">
        <v>519</v>
      </c>
      <c r="J336" s="224"/>
      <c r="K336" s="224"/>
      <c r="L336" s="224"/>
      <c r="M336" s="224"/>
      <c r="N336" s="225"/>
      <c r="O336" s="5"/>
      <c r="P336" s="17"/>
      <c r="Q336" s="18"/>
      <c r="R336" s="18"/>
      <c r="S336" s="19"/>
      <c r="T336" s="20"/>
      <c r="U336" s="21"/>
      <c r="V336" s="229"/>
      <c r="W336" s="230"/>
      <c r="X336" s="230"/>
      <c r="Y336" s="231"/>
      <c r="Z336" s="100"/>
      <c r="AB336" s="215">
        <f t="shared" si="48"/>
        <v>0</v>
      </c>
      <c r="AC336" s="216"/>
      <c r="AD336" s="215" t="b">
        <f t="shared" si="49"/>
        <v>0</v>
      </c>
      <c r="AE336" s="198" t="b">
        <f t="shared" si="39"/>
        <v>0</v>
      </c>
    </row>
    <row r="337" spans="1:31" ht="20.100000000000001" customHeight="1" x14ac:dyDescent="0.15">
      <c r="A337" s="71">
        <f>IFERROR(IF(OR(AND($AB337&lt;&gt;0,$AC337=0), AND($AB337=0,$AC337&lt;&gt;0)),1001,0),3)</f>
        <v>0</v>
      </c>
      <c r="B337" s="267"/>
      <c r="D337" s="170"/>
      <c r="E337" s="181" t="s">
        <v>451</v>
      </c>
      <c r="F337" s="182" t="s">
        <v>479</v>
      </c>
      <c r="G337" s="183"/>
      <c r="H337" s="184" t="s">
        <v>249</v>
      </c>
      <c r="I337" s="185" t="s">
        <v>390</v>
      </c>
      <c r="J337" s="186"/>
      <c r="K337" s="186"/>
      <c r="L337" s="186"/>
      <c r="M337" s="186"/>
      <c r="N337" s="187"/>
      <c r="O337" s="4"/>
      <c r="P337" s="188"/>
      <c r="Q337" s="189"/>
      <c r="R337" s="189"/>
      <c r="S337" s="190"/>
      <c r="T337" s="191"/>
      <c r="U337" s="192"/>
      <c r="V337" s="188"/>
      <c r="W337" s="189"/>
      <c r="X337" s="189"/>
      <c r="Y337" s="192"/>
      <c r="Z337" s="100"/>
      <c r="AB337" s="196">
        <f>COUNTIF($AB$210:$AB$212,$E337)</f>
        <v>0</v>
      </c>
      <c r="AC337" s="197">
        <f>COUNTIF($O337:$O339,"○")</f>
        <v>0</v>
      </c>
      <c r="AD337" s="198" t="b">
        <f>AND($AB337&lt;&gt;0,$AC337=0)</f>
        <v>0</v>
      </c>
      <c r="AE337" s="198" t="b">
        <f t="shared" si="39"/>
        <v>0</v>
      </c>
    </row>
    <row r="338" spans="1:31" ht="20.100000000000001" customHeight="1" x14ac:dyDescent="0.15">
      <c r="B338" s="100"/>
      <c r="D338" s="170"/>
      <c r="E338" s="200"/>
      <c r="F338" s="201"/>
      <c r="G338" s="202"/>
      <c r="H338" s="203" t="s">
        <v>250</v>
      </c>
      <c r="I338" s="204" t="s">
        <v>391</v>
      </c>
      <c r="J338" s="205"/>
      <c r="K338" s="205"/>
      <c r="L338" s="205"/>
      <c r="M338" s="205"/>
      <c r="N338" s="206"/>
      <c r="O338" s="5"/>
      <c r="P338" s="217"/>
      <c r="Q338" s="218"/>
      <c r="R338" s="218"/>
      <c r="S338" s="219"/>
      <c r="T338" s="220"/>
      <c r="U338" s="221"/>
      <c r="V338" s="207"/>
      <c r="W338" s="208"/>
      <c r="X338" s="208"/>
      <c r="Y338" s="211"/>
      <c r="Z338" s="100"/>
      <c r="AB338" s="215">
        <f t="shared" ref="AB338:AB339" si="50">AB337</f>
        <v>0</v>
      </c>
      <c r="AC338" s="216"/>
      <c r="AD338" s="215" t="b">
        <f t="shared" ref="AD338:AD339" si="51">AD337</f>
        <v>0</v>
      </c>
      <c r="AE338" s="198" t="b">
        <f t="shared" si="39"/>
        <v>0</v>
      </c>
    </row>
    <row r="339" spans="1:31" ht="30" customHeight="1" x14ac:dyDescent="0.15">
      <c r="A339" s="222">
        <f>IFERROR(IF(AND($O339="○",TRIM($P339)=""),1001,0),3)</f>
        <v>0</v>
      </c>
      <c r="B339" s="100"/>
      <c r="D339" s="170"/>
      <c r="E339" s="200"/>
      <c r="F339" s="201"/>
      <c r="G339" s="202"/>
      <c r="H339" s="203" t="s">
        <v>251</v>
      </c>
      <c r="I339" s="223" t="s">
        <v>520</v>
      </c>
      <c r="J339" s="224"/>
      <c r="K339" s="224"/>
      <c r="L339" s="224"/>
      <c r="M339" s="224"/>
      <c r="N339" s="225"/>
      <c r="O339" s="5"/>
      <c r="P339" s="17"/>
      <c r="Q339" s="18"/>
      <c r="R339" s="18"/>
      <c r="S339" s="19"/>
      <c r="T339" s="20"/>
      <c r="U339" s="21"/>
      <c r="V339" s="229"/>
      <c r="W339" s="230"/>
      <c r="X339" s="230"/>
      <c r="Y339" s="231"/>
      <c r="Z339" s="100"/>
      <c r="AB339" s="215">
        <f t="shared" si="50"/>
        <v>0</v>
      </c>
      <c r="AC339" s="216"/>
      <c r="AD339" s="215" t="b">
        <f t="shared" si="51"/>
        <v>0</v>
      </c>
      <c r="AE339" s="198" t="b">
        <f t="shared" si="39"/>
        <v>0</v>
      </c>
    </row>
    <row r="340" spans="1:31" ht="20.100000000000001" customHeight="1" x14ac:dyDescent="0.15">
      <c r="A340" s="71">
        <f>IFERROR(IF(OR(AND($AB340&lt;&gt;0,$AC340=0), AND($AB340=0,$AC340&lt;&gt;0)),1001,0),3)</f>
        <v>0</v>
      </c>
      <c r="B340" s="267"/>
      <c r="D340" s="170"/>
      <c r="E340" s="181" t="s">
        <v>452</v>
      </c>
      <c r="F340" s="182" t="s">
        <v>480</v>
      </c>
      <c r="G340" s="183"/>
      <c r="H340" s="184" t="s">
        <v>252</v>
      </c>
      <c r="I340" s="185" t="s">
        <v>564</v>
      </c>
      <c r="J340" s="186"/>
      <c r="K340" s="186"/>
      <c r="L340" s="186"/>
      <c r="M340" s="186"/>
      <c r="N340" s="187"/>
      <c r="O340" s="4"/>
      <c r="P340" s="188"/>
      <c r="Q340" s="189"/>
      <c r="R340" s="189"/>
      <c r="S340" s="190"/>
      <c r="T340" s="191"/>
      <c r="U340" s="192"/>
      <c r="V340" s="188"/>
      <c r="W340" s="189"/>
      <c r="X340" s="189"/>
      <c r="Y340" s="192"/>
      <c r="Z340" s="100"/>
      <c r="AB340" s="196">
        <f>COUNTIF($AB$210:$AB$212,$E340)</f>
        <v>0</v>
      </c>
      <c r="AC340" s="197">
        <f>COUNTIF($O340:$O344,"○")</f>
        <v>0</v>
      </c>
      <c r="AD340" s="198" t="b">
        <f>AND($AB340&lt;&gt;0,$AC340=0)</f>
        <v>0</v>
      </c>
      <c r="AE340" s="198" t="b">
        <f t="shared" si="39"/>
        <v>0</v>
      </c>
    </row>
    <row r="341" spans="1:31" ht="20.100000000000001" customHeight="1" x14ac:dyDescent="0.15">
      <c r="B341" s="100"/>
      <c r="D341" s="170"/>
      <c r="E341" s="200"/>
      <c r="F341" s="201"/>
      <c r="G341" s="202"/>
      <c r="H341" s="203" t="s">
        <v>253</v>
      </c>
      <c r="I341" s="204" t="s">
        <v>392</v>
      </c>
      <c r="J341" s="205"/>
      <c r="K341" s="205"/>
      <c r="L341" s="205"/>
      <c r="M341" s="205"/>
      <c r="N341" s="206"/>
      <c r="O341" s="5"/>
      <c r="P341" s="207"/>
      <c r="Q341" s="208"/>
      <c r="R341" s="208"/>
      <c r="S341" s="209"/>
      <c r="T341" s="210"/>
      <c r="U341" s="211"/>
      <c r="V341" s="207"/>
      <c r="W341" s="208"/>
      <c r="X341" s="208"/>
      <c r="Y341" s="211"/>
      <c r="Z341" s="100"/>
      <c r="AB341" s="215">
        <f t="shared" ref="AB341:AB344" si="52">AB340</f>
        <v>0</v>
      </c>
      <c r="AC341" s="216"/>
      <c r="AD341" s="215" t="b">
        <f t="shared" ref="AD341:AD344" si="53">AD340</f>
        <v>0</v>
      </c>
      <c r="AE341" s="198" t="b">
        <f t="shared" si="39"/>
        <v>0</v>
      </c>
    </row>
    <row r="342" spans="1:31" ht="20.100000000000001" customHeight="1" x14ac:dyDescent="0.15">
      <c r="B342" s="100"/>
      <c r="D342" s="170"/>
      <c r="E342" s="200"/>
      <c r="F342" s="201"/>
      <c r="G342" s="202"/>
      <c r="H342" s="203" t="s">
        <v>254</v>
      </c>
      <c r="I342" s="204" t="s">
        <v>393</v>
      </c>
      <c r="J342" s="205"/>
      <c r="K342" s="205"/>
      <c r="L342" s="205"/>
      <c r="M342" s="205"/>
      <c r="N342" s="206"/>
      <c r="O342" s="5"/>
      <c r="P342" s="207"/>
      <c r="Q342" s="208"/>
      <c r="R342" s="208"/>
      <c r="S342" s="209"/>
      <c r="T342" s="210"/>
      <c r="U342" s="211"/>
      <c r="V342" s="207"/>
      <c r="W342" s="208"/>
      <c r="X342" s="208"/>
      <c r="Y342" s="211"/>
      <c r="Z342" s="100"/>
      <c r="AB342" s="215">
        <f t="shared" si="52"/>
        <v>0</v>
      </c>
      <c r="AC342" s="216"/>
      <c r="AD342" s="215" t="b">
        <f t="shared" si="53"/>
        <v>0</v>
      </c>
      <c r="AE342" s="198" t="b">
        <f t="shared" si="39"/>
        <v>0</v>
      </c>
    </row>
    <row r="343" spans="1:31" ht="20.100000000000001" customHeight="1" x14ac:dyDescent="0.15">
      <c r="B343" s="100"/>
      <c r="D343" s="170"/>
      <c r="E343" s="200"/>
      <c r="F343" s="201"/>
      <c r="G343" s="202"/>
      <c r="H343" s="203" t="s">
        <v>255</v>
      </c>
      <c r="I343" s="204" t="s">
        <v>394</v>
      </c>
      <c r="J343" s="205"/>
      <c r="K343" s="205"/>
      <c r="L343" s="205"/>
      <c r="M343" s="205"/>
      <c r="N343" s="206"/>
      <c r="O343" s="5"/>
      <c r="P343" s="217"/>
      <c r="Q343" s="218"/>
      <c r="R343" s="218"/>
      <c r="S343" s="219"/>
      <c r="T343" s="220"/>
      <c r="U343" s="221"/>
      <c r="V343" s="207"/>
      <c r="W343" s="208"/>
      <c r="X343" s="208"/>
      <c r="Y343" s="211"/>
      <c r="Z343" s="100"/>
      <c r="AB343" s="215">
        <f t="shared" si="52"/>
        <v>0</v>
      </c>
      <c r="AC343" s="216"/>
      <c r="AD343" s="215" t="b">
        <f t="shared" si="53"/>
        <v>0</v>
      </c>
      <c r="AE343" s="198" t="b">
        <f t="shared" si="39"/>
        <v>0</v>
      </c>
    </row>
    <row r="344" spans="1:31" ht="30" customHeight="1" x14ac:dyDescent="0.15">
      <c r="A344" s="222">
        <f>IFERROR(IF(AND($O344="○",TRIM($P344)=""),1001,0),3)</f>
        <v>0</v>
      </c>
      <c r="B344" s="100"/>
      <c r="D344" s="170"/>
      <c r="E344" s="200"/>
      <c r="F344" s="201"/>
      <c r="G344" s="202"/>
      <c r="H344" s="203" t="s">
        <v>256</v>
      </c>
      <c r="I344" s="223" t="s">
        <v>521</v>
      </c>
      <c r="J344" s="224"/>
      <c r="K344" s="224"/>
      <c r="L344" s="224"/>
      <c r="M344" s="224"/>
      <c r="N344" s="225"/>
      <c r="O344" s="5"/>
      <c r="P344" s="17"/>
      <c r="Q344" s="18"/>
      <c r="R344" s="18"/>
      <c r="S344" s="19"/>
      <c r="T344" s="20"/>
      <c r="U344" s="21"/>
      <c r="V344" s="229"/>
      <c r="W344" s="230"/>
      <c r="X344" s="230"/>
      <c r="Y344" s="231"/>
      <c r="Z344" s="100"/>
      <c r="AB344" s="215">
        <f t="shared" si="52"/>
        <v>0</v>
      </c>
      <c r="AC344" s="216"/>
      <c r="AD344" s="215" t="b">
        <f t="shared" si="53"/>
        <v>0</v>
      </c>
      <c r="AE344" s="198" t="b">
        <f t="shared" si="39"/>
        <v>0</v>
      </c>
    </row>
    <row r="345" spans="1:31" ht="20.100000000000001" customHeight="1" x14ac:dyDescent="0.15">
      <c r="A345" s="71">
        <f>IFERROR(IF(OR(AND($AB345&lt;&gt;0,$AC345=0), AND($AB345=0,$AC345&lt;&gt;0)),1001,0),3)</f>
        <v>0</v>
      </c>
      <c r="B345" s="267"/>
      <c r="D345" s="170"/>
      <c r="E345" s="181" t="s">
        <v>453</v>
      </c>
      <c r="F345" s="182" t="s">
        <v>481</v>
      </c>
      <c r="G345" s="183"/>
      <c r="H345" s="184" t="s">
        <v>257</v>
      </c>
      <c r="I345" s="185" t="s">
        <v>395</v>
      </c>
      <c r="J345" s="186"/>
      <c r="K345" s="186"/>
      <c r="L345" s="186"/>
      <c r="M345" s="186"/>
      <c r="N345" s="187"/>
      <c r="O345" s="4"/>
      <c r="P345" s="188"/>
      <c r="Q345" s="189"/>
      <c r="R345" s="189"/>
      <c r="S345" s="190"/>
      <c r="T345" s="191"/>
      <c r="U345" s="192"/>
      <c r="V345" s="188"/>
      <c r="W345" s="189"/>
      <c r="X345" s="189"/>
      <c r="Y345" s="192"/>
      <c r="Z345" s="100"/>
      <c r="AB345" s="196">
        <f>COUNTIF($AB$210:$AB$212,$E345)</f>
        <v>0</v>
      </c>
      <c r="AC345" s="197">
        <f>COUNTIF($O345:$O348,"○")</f>
        <v>0</v>
      </c>
      <c r="AD345" s="198" t="b">
        <f>AND($AB345&lt;&gt;0,$AC345=0)</f>
        <v>0</v>
      </c>
      <c r="AE345" s="198" t="b">
        <f t="shared" ref="AE345:AE376" si="54">AND($AB345=0,$O345="○")</f>
        <v>0</v>
      </c>
    </row>
    <row r="346" spans="1:31" ht="20.100000000000001" customHeight="1" x14ac:dyDescent="0.15">
      <c r="B346" s="100"/>
      <c r="D346" s="170"/>
      <c r="E346" s="200"/>
      <c r="F346" s="201"/>
      <c r="G346" s="202"/>
      <c r="H346" s="203" t="s">
        <v>258</v>
      </c>
      <c r="I346" s="204" t="s">
        <v>396</v>
      </c>
      <c r="J346" s="205"/>
      <c r="K346" s="205"/>
      <c r="L346" s="205"/>
      <c r="M346" s="205"/>
      <c r="N346" s="206"/>
      <c r="O346" s="5"/>
      <c r="P346" s="207"/>
      <c r="Q346" s="208"/>
      <c r="R346" s="208"/>
      <c r="S346" s="209"/>
      <c r="T346" s="210"/>
      <c r="U346" s="211"/>
      <c r="V346" s="207"/>
      <c r="W346" s="208"/>
      <c r="X346" s="208"/>
      <c r="Y346" s="211"/>
      <c r="Z346" s="100"/>
      <c r="AB346" s="215">
        <f t="shared" ref="AB346:AB348" si="55">AB345</f>
        <v>0</v>
      </c>
      <c r="AC346" s="216"/>
      <c r="AD346" s="215" t="b">
        <f t="shared" ref="AD346:AD348" si="56">AD345</f>
        <v>0</v>
      </c>
      <c r="AE346" s="198" t="b">
        <f t="shared" si="54"/>
        <v>0</v>
      </c>
    </row>
    <row r="347" spans="1:31" ht="20.100000000000001" customHeight="1" x14ac:dyDescent="0.15">
      <c r="B347" s="100"/>
      <c r="D347" s="170"/>
      <c r="E347" s="200"/>
      <c r="F347" s="201"/>
      <c r="G347" s="202"/>
      <c r="H347" s="203" t="s">
        <v>259</v>
      </c>
      <c r="I347" s="204" t="s">
        <v>397</v>
      </c>
      <c r="J347" s="205"/>
      <c r="K347" s="205"/>
      <c r="L347" s="205"/>
      <c r="M347" s="205"/>
      <c r="N347" s="206"/>
      <c r="O347" s="5"/>
      <c r="P347" s="217"/>
      <c r="Q347" s="218"/>
      <c r="R347" s="218"/>
      <c r="S347" s="219"/>
      <c r="T347" s="220"/>
      <c r="U347" s="221"/>
      <c r="V347" s="207"/>
      <c r="W347" s="208"/>
      <c r="X347" s="208"/>
      <c r="Y347" s="211"/>
      <c r="Z347" s="100"/>
      <c r="AB347" s="215">
        <f t="shared" si="55"/>
        <v>0</v>
      </c>
      <c r="AC347" s="216"/>
      <c r="AD347" s="215" t="b">
        <f t="shared" si="56"/>
        <v>0</v>
      </c>
      <c r="AE347" s="198" t="b">
        <f t="shared" si="54"/>
        <v>0</v>
      </c>
    </row>
    <row r="348" spans="1:31" ht="30" customHeight="1" x14ac:dyDescent="0.15">
      <c r="A348" s="222">
        <f>IFERROR(IF(AND($O348="○",TRIM($P348)=""),1001,0),3)</f>
        <v>0</v>
      </c>
      <c r="B348" s="100"/>
      <c r="D348" s="170"/>
      <c r="E348" s="200"/>
      <c r="F348" s="201"/>
      <c r="G348" s="202"/>
      <c r="H348" s="203" t="s">
        <v>260</v>
      </c>
      <c r="I348" s="223" t="s">
        <v>522</v>
      </c>
      <c r="J348" s="224"/>
      <c r="K348" s="224"/>
      <c r="L348" s="224"/>
      <c r="M348" s="224"/>
      <c r="N348" s="225"/>
      <c r="O348" s="5"/>
      <c r="P348" s="17"/>
      <c r="Q348" s="18"/>
      <c r="R348" s="18"/>
      <c r="S348" s="19"/>
      <c r="T348" s="20"/>
      <c r="U348" s="21"/>
      <c r="V348" s="229"/>
      <c r="W348" s="230"/>
      <c r="X348" s="230"/>
      <c r="Y348" s="231"/>
      <c r="Z348" s="100"/>
      <c r="AB348" s="215">
        <f t="shared" si="55"/>
        <v>0</v>
      </c>
      <c r="AC348" s="216"/>
      <c r="AD348" s="215" t="b">
        <f t="shared" si="56"/>
        <v>0</v>
      </c>
      <c r="AE348" s="198" t="b">
        <f t="shared" si="54"/>
        <v>0</v>
      </c>
    </row>
    <row r="349" spans="1:31" ht="20.100000000000001" customHeight="1" x14ac:dyDescent="0.15">
      <c r="A349" s="71">
        <f>IFERROR(IF(OR(AND($AB349&lt;&gt;0,$AC349=0), AND($AB349=0,$AC349&lt;&gt;0)),1001,0),3)</f>
        <v>0</v>
      </c>
      <c r="B349" s="267"/>
      <c r="D349" s="170"/>
      <c r="E349" s="181" t="s">
        <v>454</v>
      </c>
      <c r="F349" s="182" t="s">
        <v>482</v>
      </c>
      <c r="G349" s="183"/>
      <c r="H349" s="184" t="s">
        <v>261</v>
      </c>
      <c r="I349" s="185" t="s">
        <v>398</v>
      </c>
      <c r="J349" s="186"/>
      <c r="K349" s="186"/>
      <c r="L349" s="186"/>
      <c r="M349" s="186"/>
      <c r="N349" s="187"/>
      <c r="O349" s="4"/>
      <c r="P349" s="188"/>
      <c r="Q349" s="189"/>
      <c r="R349" s="189"/>
      <c r="S349" s="190"/>
      <c r="T349" s="191"/>
      <c r="U349" s="192"/>
      <c r="V349" s="188"/>
      <c r="W349" s="189"/>
      <c r="X349" s="189"/>
      <c r="Y349" s="192"/>
      <c r="Z349" s="100"/>
      <c r="AB349" s="196">
        <f>COUNTIF($AB$210:$AB$212,$E349)</f>
        <v>0</v>
      </c>
      <c r="AC349" s="197">
        <f>COUNTIF($O349:$O352,"○")</f>
        <v>0</v>
      </c>
      <c r="AD349" s="198" t="b">
        <f>AND($AB349&lt;&gt;0,$AC349=0)</f>
        <v>0</v>
      </c>
      <c r="AE349" s="198" t="b">
        <f t="shared" si="54"/>
        <v>0</v>
      </c>
    </row>
    <row r="350" spans="1:31" ht="20.100000000000001" customHeight="1" x14ac:dyDescent="0.15">
      <c r="B350" s="100"/>
      <c r="D350" s="170"/>
      <c r="E350" s="200"/>
      <c r="F350" s="201"/>
      <c r="G350" s="202"/>
      <c r="H350" s="203" t="s">
        <v>262</v>
      </c>
      <c r="I350" s="204" t="s">
        <v>399</v>
      </c>
      <c r="J350" s="205"/>
      <c r="K350" s="205"/>
      <c r="L350" s="205"/>
      <c r="M350" s="205"/>
      <c r="N350" s="206"/>
      <c r="O350" s="5"/>
      <c r="P350" s="207"/>
      <c r="Q350" s="208"/>
      <c r="R350" s="208"/>
      <c r="S350" s="209"/>
      <c r="T350" s="210"/>
      <c r="U350" s="211"/>
      <c r="V350" s="207"/>
      <c r="W350" s="208"/>
      <c r="X350" s="208"/>
      <c r="Y350" s="211"/>
      <c r="Z350" s="100"/>
      <c r="AB350" s="215">
        <f t="shared" ref="AB350:AB352" si="57">AB349</f>
        <v>0</v>
      </c>
      <c r="AC350" s="216"/>
      <c r="AD350" s="215" t="b">
        <f t="shared" ref="AD350:AD352" si="58">AD349</f>
        <v>0</v>
      </c>
      <c r="AE350" s="198" t="b">
        <f t="shared" si="54"/>
        <v>0</v>
      </c>
    </row>
    <row r="351" spans="1:31" ht="20.100000000000001" customHeight="1" x14ac:dyDescent="0.15">
      <c r="B351" s="100"/>
      <c r="D351" s="170"/>
      <c r="E351" s="200"/>
      <c r="F351" s="201"/>
      <c r="G351" s="202"/>
      <c r="H351" s="203" t="s">
        <v>263</v>
      </c>
      <c r="I351" s="204" t="s">
        <v>400</v>
      </c>
      <c r="J351" s="205"/>
      <c r="K351" s="205"/>
      <c r="L351" s="205"/>
      <c r="M351" s="205"/>
      <c r="N351" s="206"/>
      <c r="O351" s="5"/>
      <c r="P351" s="217"/>
      <c r="Q351" s="218"/>
      <c r="R351" s="218"/>
      <c r="S351" s="219"/>
      <c r="T351" s="220"/>
      <c r="U351" s="221"/>
      <c r="V351" s="207"/>
      <c r="W351" s="208"/>
      <c r="X351" s="208"/>
      <c r="Y351" s="211"/>
      <c r="Z351" s="100"/>
      <c r="AB351" s="215">
        <f t="shared" si="57"/>
        <v>0</v>
      </c>
      <c r="AC351" s="216"/>
      <c r="AD351" s="215" t="b">
        <f t="shared" si="58"/>
        <v>0</v>
      </c>
      <c r="AE351" s="198" t="b">
        <f t="shared" si="54"/>
        <v>0</v>
      </c>
    </row>
    <row r="352" spans="1:31" ht="30" customHeight="1" x14ac:dyDescent="0.15">
      <c r="A352" s="222">
        <f>IFERROR(IF(AND($O352="○",TRIM($P352)=""),1001,0),3)</f>
        <v>0</v>
      </c>
      <c r="B352" s="100"/>
      <c r="D352" s="170"/>
      <c r="E352" s="200"/>
      <c r="F352" s="201"/>
      <c r="G352" s="202"/>
      <c r="H352" s="203" t="s">
        <v>264</v>
      </c>
      <c r="I352" s="223" t="s">
        <v>523</v>
      </c>
      <c r="J352" s="224"/>
      <c r="K352" s="224"/>
      <c r="L352" s="224"/>
      <c r="M352" s="224"/>
      <c r="N352" s="225"/>
      <c r="O352" s="5"/>
      <c r="P352" s="17"/>
      <c r="Q352" s="18"/>
      <c r="R352" s="18"/>
      <c r="S352" s="19"/>
      <c r="T352" s="20"/>
      <c r="U352" s="21"/>
      <c r="V352" s="229"/>
      <c r="W352" s="230"/>
      <c r="X352" s="230"/>
      <c r="Y352" s="231"/>
      <c r="Z352" s="100"/>
      <c r="AB352" s="215">
        <f t="shared" si="57"/>
        <v>0</v>
      </c>
      <c r="AC352" s="216"/>
      <c r="AD352" s="215" t="b">
        <f t="shared" si="58"/>
        <v>0</v>
      </c>
      <c r="AE352" s="198" t="b">
        <f t="shared" si="54"/>
        <v>0</v>
      </c>
    </row>
    <row r="353" spans="1:31" ht="20.100000000000001" customHeight="1" x14ac:dyDescent="0.15">
      <c r="A353" s="71">
        <f>IFERROR(IF(OR(AND($AB353&lt;&gt;0,$AC353=0), AND($AB353=0,$AC353&lt;&gt;0)),1001,0),3)</f>
        <v>0</v>
      </c>
      <c r="B353" s="267"/>
      <c r="D353" s="170"/>
      <c r="E353" s="181" t="s">
        <v>455</v>
      </c>
      <c r="F353" s="182" t="s">
        <v>483</v>
      </c>
      <c r="G353" s="183"/>
      <c r="H353" s="184" t="s">
        <v>265</v>
      </c>
      <c r="I353" s="185" t="s">
        <v>401</v>
      </c>
      <c r="J353" s="186"/>
      <c r="K353" s="186"/>
      <c r="L353" s="186"/>
      <c r="M353" s="186"/>
      <c r="N353" s="187"/>
      <c r="O353" s="4"/>
      <c r="P353" s="188"/>
      <c r="Q353" s="189"/>
      <c r="R353" s="189"/>
      <c r="S353" s="190"/>
      <c r="T353" s="191"/>
      <c r="U353" s="192"/>
      <c r="V353" s="188"/>
      <c r="W353" s="189"/>
      <c r="X353" s="189"/>
      <c r="Y353" s="192"/>
      <c r="Z353" s="100"/>
      <c r="AB353" s="196">
        <f>COUNTIF($AB$210:$AB$212,$E353)</f>
        <v>0</v>
      </c>
      <c r="AC353" s="197">
        <f>COUNTIF($O353:$O360,"○")</f>
        <v>0</v>
      </c>
      <c r="AD353" s="198" t="b">
        <f>AND($AB353&lt;&gt;0,$AC353=0)</f>
        <v>0</v>
      </c>
      <c r="AE353" s="198" t="b">
        <f t="shared" si="54"/>
        <v>0</v>
      </c>
    </row>
    <row r="354" spans="1:31" ht="20.100000000000001" customHeight="1" x14ac:dyDescent="0.15">
      <c r="B354" s="100"/>
      <c r="D354" s="170"/>
      <c r="E354" s="200"/>
      <c r="F354" s="201"/>
      <c r="G354" s="202"/>
      <c r="H354" s="203" t="s">
        <v>266</v>
      </c>
      <c r="I354" s="204" t="s">
        <v>402</v>
      </c>
      <c r="J354" s="205"/>
      <c r="K354" s="205"/>
      <c r="L354" s="205"/>
      <c r="M354" s="205"/>
      <c r="N354" s="206"/>
      <c r="O354" s="5"/>
      <c r="P354" s="207"/>
      <c r="Q354" s="208"/>
      <c r="R354" s="208"/>
      <c r="S354" s="209"/>
      <c r="T354" s="210"/>
      <c r="U354" s="211"/>
      <c r="V354" s="207"/>
      <c r="W354" s="208"/>
      <c r="X354" s="208"/>
      <c r="Y354" s="211"/>
      <c r="Z354" s="100"/>
      <c r="AB354" s="215">
        <f t="shared" ref="AB354:AB360" si="59">AB353</f>
        <v>0</v>
      </c>
      <c r="AC354" s="216"/>
      <c r="AD354" s="215" t="b">
        <f t="shared" ref="AD354:AD360" si="60">AD353</f>
        <v>0</v>
      </c>
      <c r="AE354" s="198" t="b">
        <f t="shared" si="54"/>
        <v>0</v>
      </c>
    </row>
    <row r="355" spans="1:31" ht="20.100000000000001" customHeight="1" x14ac:dyDescent="0.15">
      <c r="B355" s="100"/>
      <c r="D355" s="170"/>
      <c r="E355" s="200"/>
      <c r="F355" s="201"/>
      <c r="G355" s="202"/>
      <c r="H355" s="203" t="s">
        <v>267</v>
      </c>
      <c r="I355" s="204" t="s">
        <v>403</v>
      </c>
      <c r="J355" s="205"/>
      <c r="K355" s="205"/>
      <c r="L355" s="205"/>
      <c r="M355" s="205"/>
      <c r="N355" s="206"/>
      <c r="O355" s="5"/>
      <c r="P355" s="207"/>
      <c r="Q355" s="208"/>
      <c r="R355" s="208"/>
      <c r="S355" s="209"/>
      <c r="T355" s="210"/>
      <c r="U355" s="211"/>
      <c r="V355" s="207"/>
      <c r="W355" s="208"/>
      <c r="X355" s="208"/>
      <c r="Y355" s="211"/>
      <c r="Z355" s="100"/>
      <c r="AB355" s="215">
        <f t="shared" si="59"/>
        <v>0</v>
      </c>
      <c r="AC355" s="216"/>
      <c r="AD355" s="215" t="b">
        <f t="shared" si="60"/>
        <v>0</v>
      </c>
      <c r="AE355" s="198" t="b">
        <f t="shared" si="54"/>
        <v>0</v>
      </c>
    </row>
    <row r="356" spans="1:31" ht="20.100000000000001" customHeight="1" x14ac:dyDescent="0.15">
      <c r="B356" s="100"/>
      <c r="D356" s="170"/>
      <c r="E356" s="200"/>
      <c r="F356" s="201"/>
      <c r="G356" s="202"/>
      <c r="H356" s="203" t="s">
        <v>268</v>
      </c>
      <c r="I356" s="204" t="s">
        <v>565</v>
      </c>
      <c r="J356" s="205"/>
      <c r="K356" s="205"/>
      <c r="L356" s="205"/>
      <c r="M356" s="205"/>
      <c r="N356" s="206"/>
      <c r="O356" s="5"/>
      <c r="P356" s="207"/>
      <c r="Q356" s="208"/>
      <c r="R356" s="208"/>
      <c r="S356" s="209"/>
      <c r="T356" s="210"/>
      <c r="U356" s="211"/>
      <c r="V356" s="207"/>
      <c r="W356" s="208"/>
      <c r="X356" s="208"/>
      <c r="Y356" s="211"/>
      <c r="Z356" s="100"/>
      <c r="AB356" s="215">
        <f t="shared" si="59"/>
        <v>0</v>
      </c>
      <c r="AC356" s="216"/>
      <c r="AD356" s="215" t="b">
        <f t="shared" si="60"/>
        <v>0</v>
      </c>
      <c r="AE356" s="198" t="b">
        <f t="shared" si="54"/>
        <v>0</v>
      </c>
    </row>
    <row r="357" spans="1:31" ht="20.100000000000001" customHeight="1" x14ac:dyDescent="0.15">
      <c r="B357" s="100"/>
      <c r="D357" s="170"/>
      <c r="E357" s="200"/>
      <c r="F357" s="201"/>
      <c r="G357" s="202"/>
      <c r="H357" s="203" t="s">
        <v>269</v>
      </c>
      <c r="I357" s="204" t="s">
        <v>404</v>
      </c>
      <c r="J357" s="205"/>
      <c r="K357" s="205"/>
      <c r="L357" s="205"/>
      <c r="M357" s="205"/>
      <c r="N357" s="206"/>
      <c r="O357" s="5"/>
      <c r="P357" s="207"/>
      <c r="Q357" s="208"/>
      <c r="R357" s="208"/>
      <c r="S357" s="209"/>
      <c r="T357" s="210"/>
      <c r="U357" s="211"/>
      <c r="V357" s="207"/>
      <c r="W357" s="208"/>
      <c r="X357" s="208"/>
      <c r="Y357" s="211"/>
      <c r="Z357" s="100"/>
      <c r="AB357" s="215">
        <f t="shared" si="59"/>
        <v>0</v>
      </c>
      <c r="AC357" s="216"/>
      <c r="AD357" s="215" t="b">
        <f t="shared" si="60"/>
        <v>0</v>
      </c>
      <c r="AE357" s="198" t="b">
        <f t="shared" si="54"/>
        <v>0</v>
      </c>
    </row>
    <row r="358" spans="1:31" ht="20.100000000000001" customHeight="1" x14ac:dyDescent="0.15">
      <c r="B358" s="100"/>
      <c r="D358" s="170"/>
      <c r="E358" s="200"/>
      <c r="F358" s="201"/>
      <c r="G358" s="202"/>
      <c r="H358" s="203" t="s">
        <v>270</v>
      </c>
      <c r="I358" s="204" t="s">
        <v>405</v>
      </c>
      <c r="J358" s="205"/>
      <c r="K358" s="205"/>
      <c r="L358" s="205"/>
      <c r="M358" s="205"/>
      <c r="N358" s="206"/>
      <c r="O358" s="5"/>
      <c r="P358" s="207"/>
      <c r="Q358" s="208"/>
      <c r="R358" s="208"/>
      <c r="S358" s="209"/>
      <c r="T358" s="210"/>
      <c r="U358" s="211"/>
      <c r="V358" s="207"/>
      <c r="W358" s="208"/>
      <c r="X358" s="208"/>
      <c r="Y358" s="211"/>
      <c r="Z358" s="100"/>
      <c r="AB358" s="215">
        <f t="shared" si="59"/>
        <v>0</v>
      </c>
      <c r="AC358" s="216"/>
      <c r="AD358" s="215" t="b">
        <f t="shared" si="60"/>
        <v>0</v>
      </c>
      <c r="AE358" s="198" t="b">
        <f t="shared" si="54"/>
        <v>0</v>
      </c>
    </row>
    <row r="359" spans="1:31" ht="20.100000000000001" customHeight="1" x14ac:dyDescent="0.15">
      <c r="B359" s="100"/>
      <c r="D359" s="170"/>
      <c r="E359" s="200"/>
      <c r="F359" s="201"/>
      <c r="G359" s="202"/>
      <c r="H359" s="203" t="s">
        <v>271</v>
      </c>
      <c r="I359" s="204" t="s">
        <v>406</v>
      </c>
      <c r="J359" s="205"/>
      <c r="K359" s="205"/>
      <c r="L359" s="205"/>
      <c r="M359" s="205"/>
      <c r="N359" s="206"/>
      <c r="O359" s="5"/>
      <c r="P359" s="217"/>
      <c r="Q359" s="218"/>
      <c r="R359" s="218"/>
      <c r="S359" s="219"/>
      <c r="T359" s="220"/>
      <c r="U359" s="221"/>
      <c r="V359" s="207"/>
      <c r="W359" s="208"/>
      <c r="X359" s="208"/>
      <c r="Y359" s="211"/>
      <c r="Z359" s="100"/>
      <c r="AB359" s="215">
        <f t="shared" si="59"/>
        <v>0</v>
      </c>
      <c r="AC359" s="216"/>
      <c r="AD359" s="215" t="b">
        <f t="shared" si="60"/>
        <v>0</v>
      </c>
      <c r="AE359" s="198" t="b">
        <f t="shared" si="54"/>
        <v>0</v>
      </c>
    </row>
    <row r="360" spans="1:31" ht="30" customHeight="1" x14ac:dyDescent="0.15">
      <c r="A360" s="222">
        <f>IFERROR(IF(AND($O360="○",TRIM($P360)=""),1001,0),3)</f>
        <v>0</v>
      </c>
      <c r="B360" s="100"/>
      <c r="D360" s="170"/>
      <c r="E360" s="200"/>
      <c r="F360" s="201"/>
      <c r="G360" s="202"/>
      <c r="H360" s="203" t="s">
        <v>272</v>
      </c>
      <c r="I360" s="223" t="s">
        <v>524</v>
      </c>
      <c r="J360" s="224"/>
      <c r="K360" s="224"/>
      <c r="L360" s="224"/>
      <c r="M360" s="224"/>
      <c r="N360" s="225"/>
      <c r="O360" s="5"/>
      <c r="P360" s="17"/>
      <c r="Q360" s="18"/>
      <c r="R360" s="18"/>
      <c r="S360" s="19"/>
      <c r="T360" s="20"/>
      <c r="U360" s="21"/>
      <c r="V360" s="229"/>
      <c r="W360" s="230"/>
      <c r="X360" s="230"/>
      <c r="Y360" s="231"/>
      <c r="Z360" s="100"/>
      <c r="AB360" s="215">
        <f t="shared" si="59"/>
        <v>0</v>
      </c>
      <c r="AC360" s="216"/>
      <c r="AD360" s="215" t="b">
        <f t="shared" si="60"/>
        <v>0</v>
      </c>
      <c r="AE360" s="198" t="b">
        <f t="shared" si="54"/>
        <v>0</v>
      </c>
    </row>
    <row r="361" spans="1:31" ht="20.100000000000001" customHeight="1" x14ac:dyDescent="0.15">
      <c r="A361" s="71">
        <f>IFERROR(IF(OR(AND($AB361&lt;&gt;0,$AC361=0), AND($AB361=0,$AC361&lt;&gt;0)),1001,0),3)</f>
        <v>0</v>
      </c>
      <c r="B361" s="267"/>
      <c r="D361" s="170"/>
      <c r="E361" s="181" t="s">
        <v>456</v>
      </c>
      <c r="F361" s="182" t="s">
        <v>484</v>
      </c>
      <c r="G361" s="183"/>
      <c r="H361" s="184" t="s">
        <v>273</v>
      </c>
      <c r="I361" s="185" t="s">
        <v>407</v>
      </c>
      <c r="J361" s="186"/>
      <c r="K361" s="186"/>
      <c r="L361" s="186"/>
      <c r="M361" s="186"/>
      <c r="N361" s="187"/>
      <c r="O361" s="4"/>
      <c r="P361" s="188"/>
      <c r="Q361" s="189"/>
      <c r="R361" s="189"/>
      <c r="S361" s="190"/>
      <c r="T361" s="191"/>
      <c r="U361" s="192"/>
      <c r="V361" s="188"/>
      <c r="W361" s="189"/>
      <c r="X361" s="189"/>
      <c r="Y361" s="192"/>
      <c r="Z361" s="100"/>
      <c r="AB361" s="196">
        <f>COUNTIF($AB$210:$AB$212,$E361)</f>
        <v>0</v>
      </c>
      <c r="AC361" s="197">
        <f>COUNTIF($O361:$O366,"○")</f>
        <v>0</v>
      </c>
      <c r="AD361" s="198" t="b">
        <f>AND($AB361&lt;&gt;0,$AC361=0)</f>
        <v>0</v>
      </c>
      <c r="AE361" s="198" t="b">
        <f t="shared" si="54"/>
        <v>0</v>
      </c>
    </row>
    <row r="362" spans="1:31" ht="20.100000000000001" customHeight="1" x14ac:dyDescent="0.15">
      <c r="B362" s="100"/>
      <c r="D362" s="170"/>
      <c r="E362" s="200"/>
      <c r="F362" s="201"/>
      <c r="G362" s="202"/>
      <c r="H362" s="203" t="s">
        <v>274</v>
      </c>
      <c r="I362" s="204" t="s">
        <v>408</v>
      </c>
      <c r="J362" s="205"/>
      <c r="K362" s="205"/>
      <c r="L362" s="205"/>
      <c r="M362" s="205"/>
      <c r="N362" s="206"/>
      <c r="O362" s="5"/>
      <c r="P362" s="207"/>
      <c r="Q362" s="208"/>
      <c r="R362" s="208"/>
      <c r="S362" s="209"/>
      <c r="T362" s="210"/>
      <c r="U362" s="211"/>
      <c r="V362" s="207"/>
      <c r="W362" s="208"/>
      <c r="X362" s="208"/>
      <c r="Y362" s="211"/>
      <c r="Z362" s="100"/>
      <c r="AB362" s="215">
        <f t="shared" ref="AB362:AB366" si="61">AB361</f>
        <v>0</v>
      </c>
      <c r="AC362" s="216"/>
      <c r="AD362" s="215" t="b">
        <f t="shared" ref="AD362:AD366" si="62">AD361</f>
        <v>0</v>
      </c>
      <c r="AE362" s="198" t="b">
        <f t="shared" si="54"/>
        <v>0</v>
      </c>
    </row>
    <row r="363" spans="1:31" ht="20.100000000000001" customHeight="1" x14ac:dyDescent="0.15">
      <c r="B363" s="100"/>
      <c r="D363" s="170"/>
      <c r="E363" s="200"/>
      <c r="F363" s="201"/>
      <c r="G363" s="202"/>
      <c r="H363" s="203" t="s">
        <v>275</v>
      </c>
      <c r="I363" s="204" t="s">
        <v>409</v>
      </c>
      <c r="J363" s="205"/>
      <c r="K363" s="205"/>
      <c r="L363" s="205"/>
      <c r="M363" s="205"/>
      <c r="N363" s="206"/>
      <c r="O363" s="5"/>
      <c r="P363" s="207"/>
      <c r="Q363" s="208"/>
      <c r="R363" s="208"/>
      <c r="S363" s="209"/>
      <c r="T363" s="210"/>
      <c r="U363" s="211"/>
      <c r="V363" s="207"/>
      <c r="W363" s="208"/>
      <c r="X363" s="208"/>
      <c r="Y363" s="211"/>
      <c r="Z363" s="100"/>
      <c r="AB363" s="215">
        <f t="shared" si="61"/>
        <v>0</v>
      </c>
      <c r="AC363" s="216"/>
      <c r="AD363" s="215" t="b">
        <f t="shared" si="62"/>
        <v>0</v>
      </c>
      <c r="AE363" s="198" t="b">
        <f t="shared" si="54"/>
        <v>0</v>
      </c>
    </row>
    <row r="364" spans="1:31" ht="20.100000000000001" customHeight="1" x14ac:dyDescent="0.15">
      <c r="B364" s="100"/>
      <c r="D364" s="170"/>
      <c r="E364" s="200"/>
      <c r="F364" s="201"/>
      <c r="G364" s="202"/>
      <c r="H364" s="203" t="s">
        <v>276</v>
      </c>
      <c r="I364" s="204" t="s">
        <v>566</v>
      </c>
      <c r="J364" s="205"/>
      <c r="K364" s="205"/>
      <c r="L364" s="205"/>
      <c r="M364" s="205"/>
      <c r="N364" s="206"/>
      <c r="O364" s="5"/>
      <c r="P364" s="207"/>
      <c r="Q364" s="208"/>
      <c r="R364" s="208"/>
      <c r="S364" s="209"/>
      <c r="T364" s="210"/>
      <c r="U364" s="211"/>
      <c r="V364" s="207"/>
      <c r="W364" s="208"/>
      <c r="X364" s="208"/>
      <c r="Y364" s="211"/>
      <c r="Z364" s="100"/>
      <c r="AB364" s="215">
        <f t="shared" si="61"/>
        <v>0</v>
      </c>
      <c r="AC364" s="216"/>
      <c r="AD364" s="215" t="b">
        <f t="shared" si="62"/>
        <v>0</v>
      </c>
      <c r="AE364" s="198" t="b">
        <f t="shared" si="54"/>
        <v>0</v>
      </c>
    </row>
    <row r="365" spans="1:31" ht="20.100000000000001" customHeight="1" x14ac:dyDescent="0.15">
      <c r="B365" s="100"/>
      <c r="D365" s="170"/>
      <c r="E365" s="200"/>
      <c r="F365" s="201"/>
      <c r="G365" s="202"/>
      <c r="H365" s="203" t="s">
        <v>277</v>
      </c>
      <c r="I365" s="204" t="s">
        <v>410</v>
      </c>
      <c r="J365" s="205"/>
      <c r="K365" s="205"/>
      <c r="L365" s="205"/>
      <c r="M365" s="205"/>
      <c r="N365" s="206"/>
      <c r="O365" s="5"/>
      <c r="P365" s="217"/>
      <c r="Q365" s="218"/>
      <c r="R365" s="218"/>
      <c r="S365" s="219"/>
      <c r="T365" s="220"/>
      <c r="U365" s="221"/>
      <c r="V365" s="207"/>
      <c r="W365" s="208"/>
      <c r="X365" s="208"/>
      <c r="Y365" s="211"/>
      <c r="Z365" s="100"/>
      <c r="AB365" s="215">
        <f t="shared" si="61"/>
        <v>0</v>
      </c>
      <c r="AC365" s="216"/>
      <c r="AD365" s="215" t="b">
        <f t="shared" si="62"/>
        <v>0</v>
      </c>
      <c r="AE365" s="198" t="b">
        <f t="shared" si="54"/>
        <v>0</v>
      </c>
    </row>
    <row r="366" spans="1:31" ht="30" customHeight="1" x14ac:dyDescent="0.15">
      <c r="A366" s="222">
        <f>IFERROR(IF(AND($O366="○",TRIM($P366)=""),1001,0),3)</f>
        <v>0</v>
      </c>
      <c r="B366" s="100"/>
      <c r="D366" s="170"/>
      <c r="E366" s="200"/>
      <c r="F366" s="201"/>
      <c r="G366" s="202"/>
      <c r="H366" s="203" t="s">
        <v>278</v>
      </c>
      <c r="I366" s="223" t="s">
        <v>525</v>
      </c>
      <c r="J366" s="224"/>
      <c r="K366" s="224"/>
      <c r="L366" s="224"/>
      <c r="M366" s="224"/>
      <c r="N366" s="225"/>
      <c r="O366" s="5"/>
      <c r="P366" s="17"/>
      <c r="Q366" s="18"/>
      <c r="R366" s="18"/>
      <c r="S366" s="19"/>
      <c r="T366" s="20"/>
      <c r="U366" s="21"/>
      <c r="V366" s="229"/>
      <c r="W366" s="230"/>
      <c r="X366" s="230"/>
      <c r="Y366" s="231"/>
      <c r="Z366" s="100"/>
      <c r="AB366" s="215">
        <f t="shared" si="61"/>
        <v>0</v>
      </c>
      <c r="AC366" s="216"/>
      <c r="AD366" s="215" t="b">
        <f t="shared" si="62"/>
        <v>0</v>
      </c>
      <c r="AE366" s="198" t="b">
        <f t="shared" si="54"/>
        <v>0</v>
      </c>
    </row>
    <row r="367" spans="1:31" ht="20.100000000000001" customHeight="1" x14ac:dyDescent="0.15">
      <c r="A367" s="71">
        <f>IFERROR(IF(OR(AND($AB367&lt;&gt;0,$AC367=0), AND($AB367=0,$AC367&lt;&gt;0)),1001,0),3)</f>
        <v>0</v>
      </c>
      <c r="B367" s="267"/>
      <c r="D367" s="170"/>
      <c r="E367" s="181" t="s">
        <v>457</v>
      </c>
      <c r="F367" s="182" t="s">
        <v>485</v>
      </c>
      <c r="G367" s="183"/>
      <c r="H367" s="184" t="s">
        <v>279</v>
      </c>
      <c r="I367" s="185" t="s">
        <v>411</v>
      </c>
      <c r="J367" s="186"/>
      <c r="K367" s="186"/>
      <c r="L367" s="186"/>
      <c r="M367" s="186"/>
      <c r="N367" s="187"/>
      <c r="O367" s="4"/>
      <c r="P367" s="188"/>
      <c r="Q367" s="189"/>
      <c r="R367" s="189"/>
      <c r="S367" s="190"/>
      <c r="T367" s="191"/>
      <c r="U367" s="192"/>
      <c r="V367" s="188"/>
      <c r="W367" s="189"/>
      <c r="X367" s="189"/>
      <c r="Y367" s="192"/>
      <c r="Z367" s="100"/>
      <c r="AB367" s="196">
        <f>COUNTIF($AB$210:$AB$212,$E367)</f>
        <v>0</v>
      </c>
      <c r="AC367" s="197">
        <f>COUNTIF($O367:$O371,"○")</f>
        <v>0</v>
      </c>
      <c r="AD367" s="198" t="b">
        <f>AND($AB367&lt;&gt;0,$AC367=0)</f>
        <v>0</v>
      </c>
      <c r="AE367" s="198" t="b">
        <f t="shared" si="54"/>
        <v>0</v>
      </c>
    </row>
    <row r="368" spans="1:31" ht="20.100000000000001" customHeight="1" x14ac:dyDescent="0.15">
      <c r="B368" s="100"/>
      <c r="D368" s="170"/>
      <c r="E368" s="200"/>
      <c r="F368" s="201"/>
      <c r="G368" s="202"/>
      <c r="H368" s="203" t="s">
        <v>280</v>
      </c>
      <c r="I368" s="204" t="s">
        <v>412</v>
      </c>
      <c r="J368" s="205"/>
      <c r="K368" s="205"/>
      <c r="L368" s="205"/>
      <c r="M368" s="205"/>
      <c r="N368" s="206"/>
      <c r="O368" s="5"/>
      <c r="P368" s="207"/>
      <c r="Q368" s="208"/>
      <c r="R368" s="208"/>
      <c r="S368" s="209"/>
      <c r="T368" s="210"/>
      <c r="U368" s="211"/>
      <c r="V368" s="207"/>
      <c r="W368" s="208"/>
      <c r="X368" s="208"/>
      <c r="Y368" s="211"/>
      <c r="Z368" s="100"/>
      <c r="AB368" s="215">
        <f t="shared" ref="AB368:AB371" si="63">AB367</f>
        <v>0</v>
      </c>
      <c r="AC368" s="216"/>
      <c r="AD368" s="215" t="b">
        <f t="shared" ref="AD368:AD371" si="64">AD367</f>
        <v>0</v>
      </c>
      <c r="AE368" s="198" t="b">
        <f t="shared" si="54"/>
        <v>0</v>
      </c>
    </row>
    <row r="369" spans="1:31" ht="20.100000000000001" customHeight="1" x14ac:dyDescent="0.15">
      <c r="B369" s="100"/>
      <c r="D369" s="170"/>
      <c r="E369" s="200"/>
      <c r="F369" s="201"/>
      <c r="G369" s="202"/>
      <c r="H369" s="203" t="s">
        <v>281</v>
      </c>
      <c r="I369" s="204" t="s">
        <v>413</v>
      </c>
      <c r="J369" s="205"/>
      <c r="K369" s="205"/>
      <c r="L369" s="205"/>
      <c r="M369" s="205"/>
      <c r="N369" s="206"/>
      <c r="O369" s="5"/>
      <c r="P369" s="207"/>
      <c r="Q369" s="208"/>
      <c r="R369" s="208"/>
      <c r="S369" s="209"/>
      <c r="T369" s="210"/>
      <c r="U369" s="211"/>
      <c r="V369" s="207"/>
      <c r="W369" s="208"/>
      <c r="X369" s="208"/>
      <c r="Y369" s="211"/>
      <c r="Z369" s="100"/>
      <c r="AB369" s="215">
        <f t="shared" si="63"/>
        <v>0</v>
      </c>
      <c r="AC369" s="216"/>
      <c r="AD369" s="215" t="b">
        <f t="shared" si="64"/>
        <v>0</v>
      </c>
      <c r="AE369" s="198" t="b">
        <f t="shared" si="54"/>
        <v>0</v>
      </c>
    </row>
    <row r="370" spans="1:31" ht="20.100000000000001" customHeight="1" x14ac:dyDescent="0.15">
      <c r="B370" s="100"/>
      <c r="D370" s="170"/>
      <c r="E370" s="200"/>
      <c r="F370" s="201"/>
      <c r="G370" s="202"/>
      <c r="H370" s="203" t="s">
        <v>282</v>
      </c>
      <c r="I370" s="204" t="s">
        <v>567</v>
      </c>
      <c r="J370" s="205"/>
      <c r="K370" s="205"/>
      <c r="L370" s="205"/>
      <c r="M370" s="205"/>
      <c r="N370" s="206"/>
      <c r="O370" s="5"/>
      <c r="P370" s="217"/>
      <c r="Q370" s="218"/>
      <c r="R370" s="218"/>
      <c r="S370" s="219"/>
      <c r="T370" s="220"/>
      <c r="U370" s="221"/>
      <c r="V370" s="207"/>
      <c r="W370" s="208"/>
      <c r="X370" s="208"/>
      <c r="Y370" s="211"/>
      <c r="Z370" s="100"/>
      <c r="AB370" s="215">
        <f t="shared" si="63"/>
        <v>0</v>
      </c>
      <c r="AC370" s="216"/>
      <c r="AD370" s="215" t="b">
        <f t="shared" si="64"/>
        <v>0</v>
      </c>
      <c r="AE370" s="198" t="b">
        <f t="shared" si="54"/>
        <v>0</v>
      </c>
    </row>
    <row r="371" spans="1:31" ht="30" customHeight="1" x14ac:dyDescent="0.15">
      <c r="A371" s="222">
        <f>IFERROR(IF(AND($O371="○",TRIM($P371)=""),1001,0),3)</f>
        <v>0</v>
      </c>
      <c r="B371" s="100"/>
      <c r="D371" s="170"/>
      <c r="E371" s="200"/>
      <c r="F371" s="201"/>
      <c r="G371" s="202"/>
      <c r="H371" s="203" t="s">
        <v>283</v>
      </c>
      <c r="I371" s="223" t="s">
        <v>526</v>
      </c>
      <c r="J371" s="224"/>
      <c r="K371" s="224"/>
      <c r="L371" s="224"/>
      <c r="M371" s="224"/>
      <c r="N371" s="225"/>
      <c r="O371" s="5"/>
      <c r="P371" s="17"/>
      <c r="Q371" s="18"/>
      <c r="R371" s="18"/>
      <c r="S371" s="19"/>
      <c r="T371" s="20"/>
      <c r="U371" s="21"/>
      <c r="V371" s="229"/>
      <c r="W371" s="230"/>
      <c r="X371" s="230"/>
      <c r="Y371" s="231"/>
      <c r="Z371" s="100"/>
      <c r="AB371" s="215">
        <f t="shared" si="63"/>
        <v>0</v>
      </c>
      <c r="AC371" s="216"/>
      <c r="AD371" s="215" t="b">
        <f t="shared" si="64"/>
        <v>0</v>
      </c>
      <c r="AE371" s="198" t="b">
        <f t="shared" si="54"/>
        <v>0</v>
      </c>
    </row>
    <row r="372" spans="1:31" ht="30" customHeight="1" x14ac:dyDescent="0.15">
      <c r="A372" s="254">
        <f>IFERROR(IF(OR(AND($AB372&lt;&gt;0,$AC372=0), AND($AB372=0,$AC372&lt;&gt;0), AND($O372="○",TRIM($P372)="")),1001,0),3)</f>
        <v>0</v>
      </c>
      <c r="B372" s="267"/>
      <c r="D372" s="170"/>
      <c r="E372" s="244" t="s">
        <v>458</v>
      </c>
      <c r="F372" s="182" t="s">
        <v>486</v>
      </c>
      <c r="G372" s="183"/>
      <c r="H372" s="184" t="s">
        <v>284</v>
      </c>
      <c r="I372" s="245" t="s">
        <v>527</v>
      </c>
      <c r="J372" s="246"/>
      <c r="K372" s="246"/>
      <c r="L372" s="246"/>
      <c r="M372" s="246"/>
      <c r="N372" s="247"/>
      <c r="O372" s="4"/>
      <c r="P372" s="48"/>
      <c r="Q372" s="49"/>
      <c r="R372" s="49"/>
      <c r="S372" s="50"/>
      <c r="T372" s="51"/>
      <c r="U372" s="52"/>
      <c r="V372" s="248"/>
      <c r="W372" s="249"/>
      <c r="X372" s="249"/>
      <c r="Y372" s="252"/>
      <c r="Z372" s="100"/>
      <c r="AB372" s="196">
        <f>COUNTIF($AB$210:$AB$212,$E372)</f>
        <v>0</v>
      </c>
      <c r="AC372" s="197">
        <f>COUNTIF($O372:$O372,"○")</f>
        <v>0</v>
      </c>
      <c r="AD372" s="198" t="b">
        <f>AND($AB372&lt;&gt;0,$AC372=0)</f>
        <v>0</v>
      </c>
      <c r="AE372" s="198" t="b">
        <f t="shared" si="54"/>
        <v>0</v>
      </c>
    </row>
    <row r="373" spans="1:31" ht="20.100000000000001" customHeight="1" x14ac:dyDescent="0.15">
      <c r="A373" s="71">
        <f>IFERROR(IF(OR(AND($AB373&lt;&gt;0,$AC373=0), AND($AB373=0,$AC373&lt;&gt;0)),1001,0),3)</f>
        <v>0</v>
      </c>
      <c r="B373" s="267"/>
      <c r="D373" s="170"/>
      <c r="E373" s="181" t="s">
        <v>459</v>
      </c>
      <c r="F373" s="182" t="s">
        <v>487</v>
      </c>
      <c r="G373" s="183"/>
      <c r="H373" s="184" t="s">
        <v>285</v>
      </c>
      <c r="I373" s="185" t="s">
        <v>414</v>
      </c>
      <c r="J373" s="186"/>
      <c r="K373" s="186"/>
      <c r="L373" s="186"/>
      <c r="M373" s="186"/>
      <c r="N373" s="187"/>
      <c r="O373" s="4"/>
      <c r="P373" s="188"/>
      <c r="Q373" s="189"/>
      <c r="R373" s="189"/>
      <c r="S373" s="190"/>
      <c r="T373" s="191"/>
      <c r="U373" s="192"/>
      <c r="V373" s="188"/>
      <c r="W373" s="189"/>
      <c r="X373" s="189"/>
      <c r="Y373" s="192"/>
      <c r="Z373" s="100"/>
      <c r="AB373" s="196">
        <f>COUNTIF($AB$210:$AB$212,$E373)</f>
        <v>0</v>
      </c>
      <c r="AC373" s="197">
        <f>COUNTIF($O373:$O376,"○")</f>
        <v>0</v>
      </c>
      <c r="AD373" s="198" t="b">
        <f>AND($AB373&lt;&gt;0,$AC373=0)</f>
        <v>0</v>
      </c>
      <c r="AE373" s="198" t="b">
        <f t="shared" si="54"/>
        <v>0</v>
      </c>
    </row>
    <row r="374" spans="1:31" ht="20.100000000000001" customHeight="1" x14ac:dyDescent="0.15">
      <c r="B374" s="100"/>
      <c r="D374" s="170"/>
      <c r="E374" s="200"/>
      <c r="F374" s="201"/>
      <c r="G374" s="202"/>
      <c r="H374" s="203" t="s">
        <v>286</v>
      </c>
      <c r="I374" s="204" t="s">
        <v>415</v>
      </c>
      <c r="J374" s="205"/>
      <c r="K374" s="205"/>
      <c r="L374" s="205"/>
      <c r="M374" s="205"/>
      <c r="N374" s="206"/>
      <c r="O374" s="5"/>
      <c r="P374" s="207"/>
      <c r="Q374" s="208"/>
      <c r="R374" s="208"/>
      <c r="S374" s="209"/>
      <c r="T374" s="210"/>
      <c r="U374" s="211"/>
      <c r="V374" s="207"/>
      <c r="W374" s="208"/>
      <c r="X374" s="208"/>
      <c r="Y374" s="211"/>
      <c r="Z374" s="100"/>
      <c r="AB374" s="215">
        <f t="shared" ref="AB374:AB376" si="65">AB373</f>
        <v>0</v>
      </c>
      <c r="AC374" s="216"/>
      <c r="AD374" s="215" t="b">
        <f t="shared" ref="AD374:AD376" si="66">AD373</f>
        <v>0</v>
      </c>
      <c r="AE374" s="198" t="b">
        <f t="shared" si="54"/>
        <v>0</v>
      </c>
    </row>
    <row r="375" spans="1:31" ht="20.100000000000001" customHeight="1" x14ac:dyDescent="0.15">
      <c r="B375" s="100"/>
      <c r="D375" s="170"/>
      <c r="E375" s="200"/>
      <c r="F375" s="201"/>
      <c r="G375" s="202"/>
      <c r="H375" s="203" t="s">
        <v>287</v>
      </c>
      <c r="I375" s="204" t="s">
        <v>416</v>
      </c>
      <c r="J375" s="205"/>
      <c r="K375" s="205"/>
      <c r="L375" s="205"/>
      <c r="M375" s="205"/>
      <c r="N375" s="206"/>
      <c r="O375" s="5"/>
      <c r="P375" s="217"/>
      <c r="Q375" s="218"/>
      <c r="R375" s="218"/>
      <c r="S375" s="219"/>
      <c r="T375" s="220"/>
      <c r="U375" s="221"/>
      <c r="V375" s="207"/>
      <c r="W375" s="208"/>
      <c r="X375" s="208"/>
      <c r="Y375" s="211"/>
      <c r="Z375" s="100"/>
      <c r="AB375" s="215">
        <f t="shared" si="65"/>
        <v>0</v>
      </c>
      <c r="AC375" s="216"/>
      <c r="AD375" s="215" t="b">
        <f t="shared" si="66"/>
        <v>0</v>
      </c>
      <c r="AE375" s="198" t="b">
        <f t="shared" si="54"/>
        <v>0</v>
      </c>
    </row>
    <row r="376" spans="1:31" ht="30" customHeight="1" x14ac:dyDescent="0.15">
      <c r="A376" s="222">
        <f>IFERROR(IF(AND($O376="○",TRIM($P376)=""),1001,0),3)</f>
        <v>0</v>
      </c>
      <c r="B376" s="100"/>
      <c r="D376" s="170"/>
      <c r="E376" s="200"/>
      <c r="F376" s="201"/>
      <c r="G376" s="202"/>
      <c r="H376" s="203" t="s">
        <v>288</v>
      </c>
      <c r="I376" s="223" t="s">
        <v>528</v>
      </c>
      <c r="J376" s="224"/>
      <c r="K376" s="224"/>
      <c r="L376" s="224"/>
      <c r="M376" s="224"/>
      <c r="N376" s="225"/>
      <c r="O376" s="5"/>
      <c r="P376" s="17"/>
      <c r="Q376" s="18"/>
      <c r="R376" s="18"/>
      <c r="S376" s="19"/>
      <c r="T376" s="20"/>
      <c r="U376" s="21"/>
      <c r="V376" s="229"/>
      <c r="W376" s="230"/>
      <c r="X376" s="230"/>
      <c r="Y376" s="231"/>
      <c r="Z376" s="100"/>
      <c r="AB376" s="215">
        <f t="shared" si="65"/>
        <v>0</v>
      </c>
      <c r="AC376" s="216"/>
      <c r="AD376" s="215" t="b">
        <f t="shared" si="66"/>
        <v>0</v>
      </c>
      <c r="AE376" s="198" t="b">
        <f t="shared" si="54"/>
        <v>0</v>
      </c>
    </row>
    <row r="377" spans="1:31" ht="20.100000000000001" customHeight="1" x14ac:dyDescent="0.15">
      <c r="A377" s="71">
        <f>IFERROR(IF(OR(AND($AB377&lt;&gt;0,$AC377=0), AND($AB377=0,$AC377&lt;&gt;0)),1001,0),3)</f>
        <v>0</v>
      </c>
      <c r="B377" s="267"/>
      <c r="D377" s="170"/>
      <c r="E377" s="181">
        <v>3700</v>
      </c>
      <c r="F377" s="182" t="s">
        <v>488</v>
      </c>
      <c r="G377" s="183"/>
      <c r="H377" s="184" t="s">
        <v>293</v>
      </c>
      <c r="I377" s="185" t="s">
        <v>417</v>
      </c>
      <c r="J377" s="186"/>
      <c r="K377" s="186"/>
      <c r="L377" s="186"/>
      <c r="M377" s="186"/>
      <c r="N377" s="187"/>
      <c r="O377" s="4"/>
      <c r="P377" s="188"/>
      <c r="Q377" s="189"/>
      <c r="R377" s="189"/>
      <c r="S377" s="190"/>
      <c r="T377" s="191"/>
      <c r="U377" s="192"/>
      <c r="V377" s="188"/>
      <c r="W377" s="189"/>
      <c r="X377" s="189"/>
      <c r="Y377" s="192"/>
      <c r="Z377" s="100"/>
      <c r="AB377" s="196">
        <f>COUNTIF($AB$210:$AB$212,$E377)</f>
        <v>0</v>
      </c>
      <c r="AC377" s="197">
        <f>COUNTIF($O377:$O381,"○")</f>
        <v>0</v>
      </c>
      <c r="AD377" s="198" t="b">
        <f>AND($AB377&lt;&gt;0,$AC377=0)</f>
        <v>0</v>
      </c>
      <c r="AE377" s="198" t="b">
        <f t="shared" ref="AE377:AE391" si="67">AND($AB377=0,$O377="○")</f>
        <v>0</v>
      </c>
    </row>
    <row r="378" spans="1:31" ht="20.100000000000001" customHeight="1" x14ac:dyDescent="0.15">
      <c r="B378" s="100"/>
      <c r="D378" s="170"/>
      <c r="E378" s="200"/>
      <c r="F378" s="201"/>
      <c r="G378" s="202"/>
      <c r="H378" s="203" t="s">
        <v>289</v>
      </c>
      <c r="I378" s="204" t="s">
        <v>418</v>
      </c>
      <c r="J378" s="205"/>
      <c r="K378" s="205"/>
      <c r="L378" s="205"/>
      <c r="M378" s="205"/>
      <c r="N378" s="206"/>
      <c r="O378" s="5"/>
      <c r="P378" s="207"/>
      <c r="Q378" s="208"/>
      <c r="R378" s="208"/>
      <c r="S378" s="209"/>
      <c r="T378" s="210"/>
      <c r="U378" s="211"/>
      <c r="V378" s="207"/>
      <c r="W378" s="208"/>
      <c r="X378" s="208"/>
      <c r="Y378" s="211"/>
      <c r="Z378" s="100"/>
      <c r="AB378" s="215">
        <f t="shared" ref="AB378:AB381" si="68">AB377</f>
        <v>0</v>
      </c>
      <c r="AC378" s="216"/>
      <c r="AD378" s="215" t="b">
        <f t="shared" ref="AD378:AD381" si="69">AD377</f>
        <v>0</v>
      </c>
      <c r="AE378" s="198" t="b">
        <f t="shared" si="67"/>
        <v>0</v>
      </c>
    </row>
    <row r="379" spans="1:31" ht="20.100000000000001" customHeight="1" x14ac:dyDescent="0.15">
      <c r="B379" s="100"/>
      <c r="D379" s="170"/>
      <c r="E379" s="200"/>
      <c r="F379" s="201"/>
      <c r="G379" s="202"/>
      <c r="H379" s="203" t="s">
        <v>290</v>
      </c>
      <c r="I379" s="204" t="s">
        <v>419</v>
      </c>
      <c r="J379" s="205"/>
      <c r="K379" s="205"/>
      <c r="L379" s="205"/>
      <c r="M379" s="205"/>
      <c r="N379" s="206"/>
      <c r="O379" s="5"/>
      <c r="P379" s="207"/>
      <c r="Q379" s="208"/>
      <c r="R379" s="208"/>
      <c r="S379" s="209"/>
      <c r="T379" s="210"/>
      <c r="U379" s="211"/>
      <c r="V379" s="207"/>
      <c r="W379" s="208"/>
      <c r="X379" s="208"/>
      <c r="Y379" s="211"/>
      <c r="Z379" s="100"/>
      <c r="AB379" s="215">
        <f t="shared" si="68"/>
        <v>0</v>
      </c>
      <c r="AC379" s="216"/>
      <c r="AD379" s="215" t="b">
        <f t="shared" si="69"/>
        <v>0</v>
      </c>
      <c r="AE379" s="198" t="b">
        <f t="shared" si="67"/>
        <v>0</v>
      </c>
    </row>
    <row r="380" spans="1:31" ht="20.100000000000001" customHeight="1" x14ac:dyDescent="0.15">
      <c r="B380" s="100"/>
      <c r="D380" s="170"/>
      <c r="E380" s="200"/>
      <c r="F380" s="201"/>
      <c r="G380" s="202"/>
      <c r="H380" s="203" t="s">
        <v>291</v>
      </c>
      <c r="I380" s="204" t="s">
        <v>568</v>
      </c>
      <c r="J380" s="205"/>
      <c r="K380" s="205"/>
      <c r="L380" s="205"/>
      <c r="M380" s="205"/>
      <c r="N380" s="206"/>
      <c r="O380" s="5"/>
      <c r="P380" s="217"/>
      <c r="Q380" s="218"/>
      <c r="R380" s="218"/>
      <c r="S380" s="219"/>
      <c r="T380" s="220"/>
      <c r="U380" s="221"/>
      <c r="V380" s="207"/>
      <c r="W380" s="208"/>
      <c r="X380" s="208"/>
      <c r="Y380" s="211"/>
      <c r="Z380" s="100"/>
      <c r="AB380" s="215">
        <f t="shared" si="68"/>
        <v>0</v>
      </c>
      <c r="AC380" s="216"/>
      <c r="AD380" s="215" t="b">
        <f t="shared" si="69"/>
        <v>0</v>
      </c>
      <c r="AE380" s="198" t="b">
        <f t="shared" si="67"/>
        <v>0</v>
      </c>
    </row>
    <row r="381" spans="1:31" ht="30" customHeight="1" x14ac:dyDescent="0.15">
      <c r="A381" s="222">
        <f>IFERROR(IF(AND($O381="○",TRIM($P381)=""),1001,0),3)</f>
        <v>0</v>
      </c>
      <c r="B381" s="100"/>
      <c r="D381" s="170"/>
      <c r="E381" s="200"/>
      <c r="F381" s="201"/>
      <c r="G381" s="202"/>
      <c r="H381" s="203" t="s">
        <v>292</v>
      </c>
      <c r="I381" s="223" t="s">
        <v>529</v>
      </c>
      <c r="J381" s="224"/>
      <c r="K381" s="224"/>
      <c r="L381" s="224"/>
      <c r="M381" s="224"/>
      <c r="N381" s="225"/>
      <c r="O381" s="5"/>
      <c r="P381" s="17"/>
      <c r="Q381" s="18"/>
      <c r="R381" s="18"/>
      <c r="S381" s="19"/>
      <c r="T381" s="20"/>
      <c r="U381" s="21"/>
      <c r="V381" s="229"/>
      <c r="W381" s="230"/>
      <c r="X381" s="230"/>
      <c r="Y381" s="231"/>
      <c r="Z381" s="100"/>
      <c r="AB381" s="215">
        <f t="shared" si="68"/>
        <v>0</v>
      </c>
      <c r="AC381" s="216"/>
      <c r="AD381" s="215" t="b">
        <f t="shared" si="69"/>
        <v>0</v>
      </c>
      <c r="AE381" s="198" t="b">
        <f t="shared" si="67"/>
        <v>0</v>
      </c>
    </row>
    <row r="382" spans="1:31" ht="20.100000000000001" customHeight="1" x14ac:dyDescent="0.15">
      <c r="A382" s="71">
        <f>IFERROR(IF(OR(AND($AB382&lt;&gt;0,$AC382=0), AND($AB382=0,$AC382&lt;&gt;0)),1001,0),3)</f>
        <v>0</v>
      </c>
      <c r="B382" s="267"/>
      <c r="D382" s="170"/>
      <c r="E382" s="181">
        <v>3800</v>
      </c>
      <c r="F382" s="182" t="s">
        <v>489</v>
      </c>
      <c r="G382" s="183"/>
      <c r="H382" s="184" t="s">
        <v>294</v>
      </c>
      <c r="I382" s="185" t="s">
        <v>420</v>
      </c>
      <c r="J382" s="186"/>
      <c r="K382" s="186"/>
      <c r="L382" s="186"/>
      <c r="M382" s="186"/>
      <c r="N382" s="187"/>
      <c r="O382" s="4"/>
      <c r="P382" s="188"/>
      <c r="Q382" s="189"/>
      <c r="R382" s="189"/>
      <c r="S382" s="190"/>
      <c r="T382" s="191"/>
      <c r="U382" s="192"/>
      <c r="V382" s="188"/>
      <c r="W382" s="189"/>
      <c r="X382" s="189"/>
      <c r="Y382" s="192"/>
      <c r="Z382" s="100"/>
      <c r="AB382" s="196">
        <f>COUNTIF($AB$210:$AB$212,$E382)</f>
        <v>0</v>
      </c>
      <c r="AC382" s="197">
        <f>COUNTIF($O382:$O386,"○")</f>
        <v>0</v>
      </c>
      <c r="AD382" s="198" t="b">
        <f>AND($AB382&lt;&gt;0,$AC382=0)</f>
        <v>0</v>
      </c>
      <c r="AE382" s="198" t="b">
        <f t="shared" si="67"/>
        <v>0</v>
      </c>
    </row>
    <row r="383" spans="1:31" ht="20.100000000000001" customHeight="1" x14ac:dyDescent="0.15">
      <c r="B383" s="100"/>
      <c r="D383" s="170"/>
      <c r="E383" s="200"/>
      <c r="F383" s="201"/>
      <c r="G383" s="202"/>
      <c r="H383" s="203" t="s">
        <v>295</v>
      </c>
      <c r="I383" s="204" t="s">
        <v>421</v>
      </c>
      <c r="J383" s="205"/>
      <c r="K383" s="205"/>
      <c r="L383" s="205"/>
      <c r="M383" s="205"/>
      <c r="N383" s="206"/>
      <c r="O383" s="5"/>
      <c r="P383" s="207"/>
      <c r="Q383" s="208"/>
      <c r="R383" s="208"/>
      <c r="S383" s="209"/>
      <c r="T383" s="210"/>
      <c r="U383" s="211"/>
      <c r="V383" s="207"/>
      <c r="W383" s="208"/>
      <c r="X383" s="208"/>
      <c r="Y383" s="211"/>
      <c r="Z383" s="100"/>
      <c r="AB383" s="215">
        <f t="shared" ref="AB383:AB386" si="70">AB382</f>
        <v>0</v>
      </c>
      <c r="AC383" s="216"/>
      <c r="AD383" s="215" t="b">
        <f t="shared" ref="AD383:AD386" si="71">AD382</f>
        <v>0</v>
      </c>
      <c r="AE383" s="198" t="b">
        <f t="shared" si="67"/>
        <v>0</v>
      </c>
    </row>
    <row r="384" spans="1:31" ht="20.100000000000001" customHeight="1" x14ac:dyDescent="0.15">
      <c r="B384" s="100"/>
      <c r="D384" s="170"/>
      <c r="E384" s="200"/>
      <c r="F384" s="201"/>
      <c r="G384" s="202"/>
      <c r="H384" s="203" t="s">
        <v>296</v>
      </c>
      <c r="I384" s="204" t="s">
        <v>422</v>
      </c>
      <c r="J384" s="205"/>
      <c r="K384" s="205"/>
      <c r="L384" s="205"/>
      <c r="M384" s="205"/>
      <c r="N384" s="206"/>
      <c r="O384" s="5"/>
      <c r="P384" s="207"/>
      <c r="Q384" s="208"/>
      <c r="R384" s="208"/>
      <c r="S384" s="209"/>
      <c r="T384" s="210"/>
      <c r="U384" s="211"/>
      <c r="V384" s="207"/>
      <c r="W384" s="208"/>
      <c r="X384" s="208"/>
      <c r="Y384" s="211"/>
      <c r="Z384" s="100"/>
      <c r="AB384" s="215">
        <f t="shared" si="70"/>
        <v>0</v>
      </c>
      <c r="AC384" s="216"/>
      <c r="AD384" s="215" t="b">
        <f t="shared" si="71"/>
        <v>0</v>
      </c>
      <c r="AE384" s="198" t="b">
        <f t="shared" si="67"/>
        <v>0</v>
      </c>
    </row>
    <row r="385" spans="1:31" ht="20.100000000000001" customHeight="1" x14ac:dyDescent="0.15">
      <c r="B385" s="100"/>
      <c r="D385" s="170"/>
      <c r="E385" s="200"/>
      <c r="F385" s="201"/>
      <c r="G385" s="202"/>
      <c r="H385" s="203" t="s">
        <v>297</v>
      </c>
      <c r="I385" s="204" t="s">
        <v>569</v>
      </c>
      <c r="J385" s="205"/>
      <c r="K385" s="205"/>
      <c r="L385" s="205"/>
      <c r="M385" s="205"/>
      <c r="N385" s="206"/>
      <c r="O385" s="5"/>
      <c r="P385" s="217"/>
      <c r="Q385" s="218"/>
      <c r="R385" s="218"/>
      <c r="S385" s="219"/>
      <c r="T385" s="220"/>
      <c r="U385" s="221"/>
      <c r="V385" s="207"/>
      <c r="W385" s="208"/>
      <c r="X385" s="208"/>
      <c r="Y385" s="211"/>
      <c r="Z385" s="100"/>
      <c r="AB385" s="215">
        <f t="shared" si="70"/>
        <v>0</v>
      </c>
      <c r="AC385" s="216"/>
      <c r="AD385" s="215" t="b">
        <f t="shared" si="71"/>
        <v>0</v>
      </c>
      <c r="AE385" s="198" t="b">
        <f t="shared" si="67"/>
        <v>0</v>
      </c>
    </row>
    <row r="386" spans="1:31" ht="30" customHeight="1" x14ac:dyDescent="0.15">
      <c r="A386" s="222">
        <f>IFERROR(IF(AND($O386="○",TRIM($P386)=""),1001,0),3)</f>
        <v>0</v>
      </c>
      <c r="B386" s="100"/>
      <c r="D386" s="170"/>
      <c r="E386" s="200"/>
      <c r="F386" s="201"/>
      <c r="G386" s="202"/>
      <c r="H386" s="203" t="s">
        <v>298</v>
      </c>
      <c r="I386" s="223" t="s">
        <v>530</v>
      </c>
      <c r="J386" s="224"/>
      <c r="K386" s="224"/>
      <c r="L386" s="224"/>
      <c r="M386" s="224"/>
      <c r="N386" s="225"/>
      <c r="O386" s="5"/>
      <c r="P386" s="17"/>
      <c r="Q386" s="18"/>
      <c r="R386" s="18"/>
      <c r="S386" s="19"/>
      <c r="T386" s="20"/>
      <c r="U386" s="21"/>
      <c r="V386" s="229"/>
      <c r="W386" s="230"/>
      <c r="X386" s="230"/>
      <c r="Y386" s="231"/>
      <c r="Z386" s="100"/>
      <c r="AB386" s="215">
        <f t="shared" si="70"/>
        <v>0</v>
      </c>
      <c r="AC386" s="216"/>
      <c r="AD386" s="215" t="b">
        <f t="shared" si="71"/>
        <v>0</v>
      </c>
      <c r="AE386" s="198" t="b">
        <f t="shared" si="67"/>
        <v>0</v>
      </c>
    </row>
    <row r="387" spans="1:31" ht="20.100000000000001" customHeight="1" x14ac:dyDescent="0.15">
      <c r="A387" s="71">
        <f>IFERROR(IF(OR(AND($AB387&lt;&gt;0,$AC387=0), AND($AB387=0,$AC387&lt;&gt;0)),1001,0),3)</f>
        <v>0</v>
      </c>
      <c r="B387" s="267"/>
      <c r="D387" s="170"/>
      <c r="E387" s="181">
        <v>3900</v>
      </c>
      <c r="F387" s="182" t="s">
        <v>490</v>
      </c>
      <c r="G387" s="183"/>
      <c r="H387" s="184" t="s">
        <v>299</v>
      </c>
      <c r="I387" s="185" t="s">
        <v>423</v>
      </c>
      <c r="J387" s="186"/>
      <c r="K387" s="186"/>
      <c r="L387" s="186"/>
      <c r="M387" s="186"/>
      <c r="N387" s="187"/>
      <c r="O387" s="4"/>
      <c r="P387" s="188"/>
      <c r="Q387" s="189"/>
      <c r="R387" s="189"/>
      <c r="S387" s="190"/>
      <c r="T387" s="191"/>
      <c r="U387" s="192"/>
      <c r="V387" s="188"/>
      <c r="W387" s="189"/>
      <c r="X387" s="189"/>
      <c r="Y387" s="192"/>
      <c r="Z387" s="100"/>
      <c r="AB387" s="196">
        <f>COUNTIF($AB$210:$AB$212,$E387)</f>
        <v>0</v>
      </c>
      <c r="AC387" s="197">
        <f>COUNTIF($O387:$O389,"○")</f>
        <v>0</v>
      </c>
      <c r="AD387" s="198" t="b">
        <f>AND($AB387&lt;&gt;0,$AC387=0)</f>
        <v>0</v>
      </c>
      <c r="AE387" s="198" t="b">
        <f t="shared" si="67"/>
        <v>0</v>
      </c>
    </row>
    <row r="388" spans="1:31" ht="30" customHeight="1" x14ac:dyDescent="0.15">
      <c r="B388" s="100"/>
      <c r="D388" s="170"/>
      <c r="E388" s="200"/>
      <c r="F388" s="201"/>
      <c r="G388" s="202"/>
      <c r="H388" s="203" t="s">
        <v>300</v>
      </c>
      <c r="I388" s="241" t="s">
        <v>424</v>
      </c>
      <c r="J388" s="242"/>
      <c r="K388" s="242"/>
      <c r="L388" s="242"/>
      <c r="M388" s="242"/>
      <c r="N388" s="243"/>
      <c r="O388" s="5"/>
      <c r="P388" s="217"/>
      <c r="Q388" s="218"/>
      <c r="R388" s="218"/>
      <c r="S388" s="219"/>
      <c r="T388" s="220"/>
      <c r="U388" s="221"/>
      <c r="V388" s="207"/>
      <c r="W388" s="208"/>
      <c r="X388" s="208"/>
      <c r="Y388" s="211"/>
      <c r="Z388" s="100"/>
      <c r="AB388" s="215">
        <f t="shared" ref="AB388:AB389" si="72">AB387</f>
        <v>0</v>
      </c>
      <c r="AC388" s="216"/>
      <c r="AD388" s="215" t="b">
        <f t="shared" ref="AD388:AD389" si="73">AD387</f>
        <v>0</v>
      </c>
      <c r="AE388" s="198" t="b">
        <f t="shared" si="67"/>
        <v>0</v>
      </c>
    </row>
    <row r="389" spans="1:31" ht="30" customHeight="1" x14ac:dyDescent="0.15">
      <c r="A389" s="222">
        <f>IFERROR(IF(AND($O389="○",TRIM($P389)=""),1001,0),3)</f>
        <v>0</v>
      </c>
      <c r="B389" s="100"/>
      <c r="D389" s="170"/>
      <c r="E389" s="200"/>
      <c r="F389" s="201"/>
      <c r="G389" s="202"/>
      <c r="H389" s="203" t="s">
        <v>301</v>
      </c>
      <c r="I389" s="223" t="s">
        <v>531</v>
      </c>
      <c r="J389" s="224"/>
      <c r="K389" s="224"/>
      <c r="L389" s="224"/>
      <c r="M389" s="224"/>
      <c r="N389" s="225"/>
      <c r="O389" s="5"/>
      <c r="P389" s="17"/>
      <c r="Q389" s="18"/>
      <c r="R389" s="18"/>
      <c r="S389" s="19"/>
      <c r="T389" s="20"/>
      <c r="U389" s="21"/>
      <c r="V389" s="229"/>
      <c r="W389" s="230"/>
      <c r="X389" s="230"/>
      <c r="Y389" s="231"/>
      <c r="Z389" s="100"/>
      <c r="AB389" s="215">
        <f t="shared" si="72"/>
        <v>0</v>
      </c>
      <c r="AC389" s="216"/>
      <c r="AD389" s="215" t="b">
        <f t="shared" si="73"/>
        <v>0</v>
      </c>
      <c r="AE389" s="198" t="b">
        <f t="shared" si="67"/>
        <v>0</v>
      </c>
    </row>
    <row r="390" spans="1:31" ht="30" customHeight="1" x14ac:dyDescent="0.15">
      <c r="A390" s="254">
        <f>IFERROR(IF(OR(AND($AB390&lt;&gt;0,$AC390=0), AND($AB390=0,$AC390&lt;&gt;0), AND($O390="○",TRIM($P390)="")),1001,0),3)</f>
        <v>0</v>
      </c>
      <c r="B390" s="267"/>
      <c r="D390" s="170"/>
      <c r="E390" s="244">
        <v>4000</v>
      </c>
      <c r="F390" s="255" t="s">
        <v>491</v>
      </c>
      <c r="G390" s="256"/>
      <c r="H390" s="184" t="s">
        <v>302</v>
      </c>
      <c r="I390" s="245" t="s">
        <v>532</v>
      </c>
      <c r="J390" s="246"/>
      <c r="K390" s="246"/>
      <c r="L390" s="246"/>
      <c r="M390" s="246"/>
      <c r="N390" s="247"/>
      <c r="O390" s="4"/>
      <c r="P390" s="48"/>
      <c r="Q390" s="49"/>
      <c r="R390" s="49"/>
      <c r="S390" s="50"/>
      <c r="T390" s="51"/>
      <c r="U390" s="52"/>
      <c r="V390" s="248"/>
      <c r="W390" s="249"/>
      <c r="X390" s="249"/>
      <c r="Y390" s="252"/>
      <c r="Z390" s="100"/>
      <c r="AB390" s="196">
        <f>COUNTIF($AB$210:$AB$212,$E390)</f>
        <v>0</v>
      </c>
      <c r="AC390" s="197">
        <f>COUNTIF($O390:$O390,"○")</f>
        <v>0</v>
      </c>
      <c r="AD390" s="198" t="b">
        <f>AND($AB390&lt;&gt;0,$AC390=0)</f>
        <v>0</v>
      </c>
      <c r="AE390" s="198" t="b">
        <f t="shared" si="67"/>
        <v>0</v>
      </c>
    </row>
    <row r="391" spans="1:31" ht="30" customHeight="1" x14ac:dyDescent="0.15">
      <c r="A391" s="254">
        <f>IFERROR(IF(OR(AND($AB391&lt;&gt;0,$AC391=0), AND($AB391=0,$AC391&lt;&gt;0), AND($O391="○",TRIM($P391)="")),1001,0),3)</f>
        <v>0</v>
      </c>
      <c r="B391" s="267"/>
      <c r="D391" s="170"/>
      <c r="E391" s="257">
        <v>4100</v>
      </c>
      <c r="F391" s="258" t="s">
        <v>492</v>
      </c>
      <c r="G391" s="259"/>
      <c r="H391" s="260" t="s">
        <v>303</v>
      </c>
      <c r="I391" s="245" t="s">
        <v>533</v>
      </c>
      <c r="J391" s="246"/>
      <c r="K391" s="246"/>
      <c r="L391" s="246"/>
      <c r="M391" s="246"/>
      <c r="N391" s="247"/>
      <c r="O391" s="7"/>
      <c r="P391" s="48"/>
      <c r="Q391" s="49"/>
      <c r="R391" s="49"/>
      <c r="S391" s="50"/>
      <c r="T391" s="51"/>
      <c r="U391" s="52"/>
      <c r="V391" s="248"/>
      <c r="W391" s="249"/>
      <c r="X391" s="249"/>
      <c r="Y391" s="252"/>
      <c r="Z391" s="100"/>
      <c r="AB391" s="196">
        <f>COUNTIF($AB$210:$AB$212,$E391)</f>
        <v>0</v>
      </c>
      <c r="AC391" s="197">
        <f>COUNTIF($O391:$O391,"○")</f>
        <v>0</v>
      </c>
      <c r="AD391" s="198" t="b">
        <f>AND($AB391&lt;&gt;0,$AC391=0)</f>
        <v>0</v>
      </c>
      <c r="AE391" s="198" t="b">
        <f t="shared" si="67"/>
        <v>0</v>
      </c>
    </row>
    <row r="392" spans="1:31" ht="20.100000000000001" customHeight="1" x14ac:dyDescent="0.15">
      <c r="B392" s="100"/>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261"/>
    </row>
  </sheetData>
  <sheetProtection algorithmName="SHA-512" hashValue="p4aU4J7/3DUgxHN7vUZ25dKCAf2w8dxPKJXwEde+wCHyC3/UHYicGNjddm+MIP5EFAxgUlp9IrEX10jGglT0wA==" saltValue="zBQz1D5UnjFsELU1XoW57g==" spinCount="100000" sheet="1" objects="1" scenarios="1"/>
  <dataConsolidate/>
  <mergeCells count="541">
    <mergeCell ref="P387:S388"/>
    <mergeCell ref="T387:U388"/>
    <mergeCell ref="V387:Y389"/>
    <mergeCell ref="V390:Y390"/>
    <mergeCell ref="V391:Y391"/>
    <mergeCell ref="V367:Y371"/>
    <mergeCell ref="V372:Y372"/>
    <mergeCell ref="V373:Y376"/>
    <mergeCell ref="T373:U375"/>
    <mergeCell ref="P373:S375"/>
    <mergeCell ref="P377:S380"/>
    <mergeCell ref="T377:U380"/>
    <mergeCell ref="V377:Y381"/>
    <mergeCell ref="V382:Y386"/>
    <mergeCell ref="T382:U385"/>
    <mergeCell ref="P382:S385"/>
    <mergeCell ref="P386:S386"/>
    <mergeCell ref="T386:U386"/>
    <mergeCell ref="P367:S370"/>
    <mergeCell ref="T367:U370"/>
    <mergeCell ref="V349:Y352"/>
    <mergeCell ref="T349:U351"/>
    <mergeCell ref="P349:S351"/>
    <mergeCell ref="P353:S359"/>
    <mergeCell ref="T353:U359"/>
    <mergeCell ref="V353:Y360"/>
    <mergeCell ref="V361:Y366"/>
    <mergeCell ref="T361:U365"/>
    <mergeCell ref="P361:S365"/>
    <mergeCell ref="V334:Y336"/>
    <mergeCell ref="P334:S335"/>
    <mergeCell ref="P337:S338"/>
    <mergeCell ref="T337:U338"/>
    <mergeCell ref="V337:Y339"/>
    <mergeCell ref="V340:Y344"/>
    <mergeCell ref="T340:U343"/>
    <mergeCell ref="P340:S343"/>
    <mergeCell ref="P345:S347"/>
    <mergeCell ref="T345:U347"/>
    <mergeCell ref="V345:Y348"/>
    <mergeCell ref="V306:Y312"/>
    <mergeCell ref="T306:U311"/>
    <mergeCell ref="P306:S311"/>
    <mergeCell ref="P313:S320"/>
    <mergeCell ref="T313:U320"/>
    <mergeCell ref="V313:Y321"/>
    <mergeCell ref="P322:S324"/>
    <mergeCell ref="T322:U324"/>
    <mergeCell ref="T326:U328"/>
    <mergeCell ref="V326:Y329"/>
    <mergeCell ref="P326:S328"/>
    <mergeCell ref="P329:S329"/>
    <mergeCell ref="T329:U329"/>
    <mergeCell ref="P312:S312"/>
    <mergeCell ref="T312:U312"/>
    <mergeCell ref="P321:S321"/>
    <mergeCell ref="T321:U321"/>
    <mergeCell ref="P325:S325"/>
    <mergeCell ref="T325:U325"/>
    <mergeCell ref="V322:Y325"/>
    <mergeCell ref="P294:S296"/>
    <mergeCell ref="T294:U296"/>
    <mergeCell ref="T298:U301"/>
    <mergeCell ref="P298:S301"/>
    <mergeCell ref="V298:Y302"/>
    <mergeCell ref="V303:Y303"/>
    <mergeCell ref="T303:U303"/>
    <mergeCell ref="P303:S303"/>
    <mergeCell ref="P304:S304"/>
    <mergeCell ref="T304:U304"/>
    <mergeCell ref="V304:Y305"/>
    <mergeCell ref="T302:U302"/>
    <mergeCell ref="P305:S305"/>
    <mergeCell ref="T305:U305"/>
    <mergeCell ref="V294:Y297"/>
    <mergeCell ref="V279:Y282"/>
    <mergeCell ref="P283:S284"/>
    <mergeCell ref="T283:U284"/>
    <mergeCell ref="T286:U287"/>
    <mergeCell ref="P286:S287"/>
    <mergeCell ref="V286:Y288"/>
    <mergeCell ref="V289:Y293"/>
    <mergeCell ref="T289:U292"/>
    <mergeCell ref="P289:S292"/>
    <mergeCell ref="P282:S282"/>
    <mergeCell ref="T282:U282"/>
    <mergeCell ref="P285:S285"/>
    <mergeCell ref="T285:U285"/>
    <mergeCell ref="P288:S288"/>
    <mergeCell ref="T288:U288"/>
    <mergeCell ref="T279:U281"/>
    <mergeCell ref="P279:S281"/>
    <mergeCell ref="V283:Y285"/>
    <mergeCell ref="T262:U267"/>
    <mergeCell ref="P262:S267"/>
    <mergeCell ref="V262:Y268"/>
    <mergeCell ref="V269:Y273"/>
    <mergeCell ref="V274:Y278"/>
    <mergeCell ref="T274:U277"/>
    <mergeCell ref="P274:S277"/>
    <mergeCell ref="P269:S272"/>
    <mergeCell ref="T269:U272"/>
    <mergeCell ref="P268:S268"/>
    <mergeCell ref="T268:U268"/>
    <mergeCell ref="P273:S273"/>
    <mergeCell ref="T273:U273"/>
    <mergeCell ref="P278:S278"/>
    <mergeCell ref="T278:U278"/>
    <mergeCell ref="V234:Y235"/>
    <mergeCell ref="T234:U234"/>
    <mergeCell ref="P234:S234"/>
    <mergeCell ref="P236:S239"/>
    <mergeCell ref="T236:U239"/>
    <mergeCell ref="T241:U244"/>
    <mergeCell ref="P241:S244"/>
    <mergeCell ref="P246:S248"/>
    <mergeCell ref="T246:U248"/>
    <mergeCell ref="V246:Y249"/>
    <mergeCell ref="V241:Y245"/>
    <mergeCell ref="V217:Y222"/>
    <mergeCell ref="V223:Y227"/>
    <mergeCell ref="T223:U226"/>
    <mergeCell ref="P223:S226"/>
    <mergeCell ref="P228:S230"/>
    <mergeCell ref="T228:U230"/>
    <mergeCell ref="T232:U232"/>
    <mergeCell ref="P232:S232"/>
    <mergeCell ref="V232:Y233"/>
    <mergeCell ref="I371:N371"/>
    <mergeCell ref="I372:N372"/>
    <mergeCell ref="I373:N373"/>
    <mergeCell ref="I374:N374"/>
    <mergeCell ref="I375:N375"/>
    <mergeCell ref="I376:N376"/>
    <mergeCell ref="I377:N377"/>
    <mergeCell ref="I378:N378"/>
    <mergeCell ref="I379:N379"/>
    <mergeCell ref="I362:N362"/>
    <mergeCell ref="I363:N363"/>
    <mergeCell ref="I364:N364"/>
    <mergeCell ref="I365:N365"/>
    <mergeCell ref="I366:N366"/>
    <mergeCell ref="I367:N367"/>
    <mergeCell ref="I368:N368"/>
    <mergeCell ref="I369:N369"/>
    <mergeCell ref="I370:N370"/>
    <mergeCell ref="I353:N353"/>
    <mergeCell ref="I354:N354"/>
    <mergeCell ref="I355:N355"/>
    <mergeCell ref="I356:N356"/>
    <mergeCell ref="I357:N357"/>
    <mergeCell ref="I358:N358"/>
    <mergeCell ref="I359:N359"/>
    <mergeCell ref="I360:N360"/>
    <mergeCell ref="I361:N361"/>
    <mergeCell ref="I344:N344"/>
    <mergeCell ref="I345:N345"/>
    <mergeCell ref="I346:N346"/>
    <mergeCell ref="I347:N347"/>
    <mergeCell ref="I348:N348"/>
    <mergeCell ref="I349:N349"/>
    <mergeCell ref="I350:N350"/>
    <mergeCell ref="I351:N351"/>
    <mergeCell ref="I352:N352"/>
    <mergeCell ref="I335:N335"/>
    <mergeCell ref="I336:N336"/>
    <mergeCell ref="I337:N337"/>
    <mergeCell ref="I338:N338"/>
    <mergeCell ref="I339:N339"/>
    <mergeCell ref="I340:N340"/>
    <mergeCell ref="I341:N341"/>
    <mergeCell ref="I342:N342"/>
    <mergeCell ref="I343:N343"/>
    <mergeCell ref="I326:N326"/>
    <mergeCell ref="I327:N327"/>
    <mergeCell ref="I328:N328"/>
    <mergeCell ref="I329:N329"/>
    <mergeCell ref="I330:N330"/>
    <mergeCell ref="I331:N331"/>
    <mergeCell ref="I332:N332"/>
    <mergeCell ref="I333:N333"/>
    <mergeCell ref="I334:N334"/>
    <mergeCell ref="I319:N319"/>
    <mergeCell ref="I320:N320"/>
    <mergeCell ref="I321:N321"/>
    <mergeCell ref="I322:N322"/>
    <mergeCell ref="I323:N323"/>
    <mergeCell ref="I324:N324"/>
    <mergeCell ref="I325:N325"/>
    <mergeCell ref="I310:N310"/>
    <mergeCell ref="I311:N311"/>
    <mergeCell ref="I312:N312"/>
    <mergeCell ref="I313:N313"/>
    <mergeCell ref="I314:N314"/>
    <mergeCell ref="I315:N315"/>
    <mergeCell ref="I316:N316"/>
    <mergeCell ref="I317:N317"/>
    <mergeCell ref="I318:N318"/>
    <mergeCell ref="I301:N301"/>
    <mergeCell ref="I302:N302"/>
    <mergeCell ref="I303:N303"/>
    <mergeCell ref="I304:N304"/>
    <mergeCell ref="I305:N305"/>
    <mergeCell ref="I306:N306"/>
    <mergeCell ref="I307:N307"/>
    <mergeCell ref="I308:N308"/>
    <mergeCell ref="I309:N309"/>
    <mergeCell ref="I292:N292"/>
    <mergeCell ref="I293:N293"/>
    <mergeCell ref="I294:N294"/>
    <mergeCell ref="I295:N295"/>
    <mergeCell ref="I296:N296"/>
    <mergeCell ref="I297:N297"/>
    <mergeCell ref="I298:N298"/>
    <mergeCell ref="I299:N299"/>
    <mergeCell ref="I300:N300"/>
    <mergeCell ref="I284:N284"/>
    <mergeCell ref="I285:N285"/>
    <mergeCell ref="I283:N283"/>
    <mergeCell ref="I286:N286"/>
    <mergeCell ref="I287:N287"/>
    <mergeCell ref="I288:N288"/>
    <mergeCell ref="I289:N289"/>
    <mergeCell ref="I290:N290"/>
    <mergeCell ref="I291:N291"/>
    <mergeCell ref="I274:N274"/>
    <mergeCell ref="I275:N275"/>
    <mergeCell ref="I276:N276"/>
    <mergeCell ref="I277:N277"/>
    <mergeCell ref="I278:N278"/>
    <mergeCell ref="I280:N280"/>
    <mergeCell ref="I281:N281"/>
    <mergeCell ref="I282:N282"/>
    <mergeCell ref="I279:N279"/>
    <mergeCell ref="I262:N262"/>
    <mergeCell ref="I263:N263"/>
    <mergeCell ref="I264:N264"/>
    <mergeCell ref="I265:N265"/>
    <mergeCell ref="I266:N266"/>
    <mergeCell ref="I268:N268"/>
    <mergeCell ref="I273:N273"/>
    <mergeCell ref="I269:N269"/>
    <mergeCell ref="I270:N270"/>
    <mergeCell ref="I271:N271"/>
    <mergeCell ref="I272:N272"/>
    <mergeCell ref="I253:N253"/>
    <mergeCell ref="I254:N254"/>
    <mergeCell ref="I255:N255"/>
    <mergeCell ref="I256:N256"/>
    <mergeCell ref="I257:N257"/>
    <mergeCell ref="I258:N258"/>
    <mergeCell ref="I259:N259"/>
    <mergeCell ref="I260:N260"/>
    <mergeCell ref="I261:N261"/>
    <mergeCell ref="I244:N244"/>
    <mergeCell ref="I245:N245"/>
    <mergeCell ref="I246:N246"/>
    <mergeCell ref="I247:N247"/>
    <mergeCell ref="I248:N248"/>
    <mergeCell ref="I249:N249"/>
    <mergeCell ref="I250:N250"/>
    <mergeCell ref="I251:N251"/>
    <mergeCell ref="I252:N252"/>
    <mergeCell ref="I235:N235"/>
    <mergeCell ref="I236:N236"/>
    <mergeCell ref="I237:N237"/>
    <mergeCell ref="I238:N238"/>
    <mergeCell ref="I239:N239"/>
    <mergeCell ref="I240:N240"/>
    <mergeCell ref="I241:N241"/>
    <mergeCell ref="I242:N242"/>
    <mergeCell ref="I243:N243"/>
    <mergeCell ref="I227:N227"/>
    <mergeCell ref="I223:N223"/>
    <mergeCell ref="I228:N228"/>
    <mergeCell ref="I229:N229"/>
    <mergeCell ref="I230:N230"/>
    <mergeCell ref="I231:N231"/>
    <mergeCell ref="I232:N232"/>
    <mergeCell ref="I233:N233"/>
    <mergeCell ref="I234:N234"/>
    <mergeCell ref="I217:N217"/>
    <mergeCell ref="I218:N218"/>
    <mergeCell ref="I219:N219"/>
    <mergeCell ref="I220:N220"/>
    <mergeCell ref="I221:N221"/>
    <mergeCell ref="I222:N222"/>
    <mergeCell ref="I224:N224"/>
    <mergeCell ref="I225:N225"/>
    <mergeCell ref="I226:N226"/>
    <mergeCell ref="E204:G204"/>
    <mergeCell ref="E205:G205"/>
    <mergeCell ref="P389:S389"/>
    <mergeCell ref="T389:U389"/>
    <mergeCell ref="P390:S390"/>
    <mergeCell ref="T390:U390"/>
    <mergeCell ref="P391:S391"/>
    <mergeCell ref="T391:U391"/>
    <mergeCell ref="P372:S372"/>
    <mergeCell ref="T372:U372"/>
    <mergeCell ref="P348:S348"/>
    <mergeCell ref="T348:U348"/>
    <mergeCell ref="P352:S352"/>
    <mergeCell ref="T352:U352"/>
    <mergeCell ref="P360:S360"/>
    <mergeCell ref="T360:U360"/>
    <mergeCell ref="P366:S366"/>
    <mergeCell ref="T366:U366"/>
    <mergeCell ref="P371:S371"/>
    <mergeCell ref="T371:U371"/>
    <mergeCell ref="P376:S376"/>
    <mergeCell ref="T376:U376"/>
    <mergeCell ref="P381:S381"/>
    <mergeCell ref="T381:U381"/>
    <mergeCell ref="P333:S333"/>
    <mergeCell ref="T333:U333"/>
    <mergeCell ref="P336:S336"/>
    <mergeCell ref="T336:U336"/>
    <mergeCell ref="P339:S339"/>
    <mergeCell ref="T339:U339"/>
    <mergeCell ref="P344:S344"/>
    <mergeCell ref="T344:U344"/>
    <mergeCell ref="P330:S332"/>
    <mergeCell ref="T330:U332"/>
    <mergeCell ref="T334:U335"/>
    <mergeCell ref="T216:U216"/>
    <mergeCell ref="P222:S222"/>
    <mergeCell ref="T222:U222"/>
    <mergeCell ref="P227:S227"/>
    <mergeCell ref="T227:U227"/>
    <mergeCell ref="P231:S231"/>
    <mergeCell ref="T231:U231"/>
    <mergeCell ref="P235:S235"/>
    <mergeCell ref="T235:U235"/>
    <mergeCell ref="P233:S233"/>
    <mergeCell ref="T233:U233"/>
    <mergeCell ref="P217:S221"/>
    <mergeCell ref="T217:U221"/>
    <mergeCell ref="P216:S216"/>
    <mergeCell ref="I165:M165"/>
    <mergeCell ref="I167:M167"/>
    <mergeCell ref="I169:Y169"/>
    <mergeCell ref="I188:M188"/>
    <mergeCell ref="I186:M186"/>
    <mergeCell ref="J187:Y187"/>
    <mergeCell ref="I178:M178"/>
    <mergeCell ref="I203:J203"/>
    <mergeCell ref="H209:O209"/>
    <mergeCell ref="H205:K205"/>
    <mergeCell ref="H204:K204"/>
    <mergeCell ref="V254:Y261"/>
    <mergeCell ref="P240:S240"/>
    <mergeCell ref="T240:U240"/>
    <mergeCell ref="P245:S245"/>
    <mergeCell ref="T245:U245"/>
    <mergeCell ref="P249:S249"/>
    <mergeCell ref="T249:U249"/>
    <mergeCell ref="P253:S253"/>
    <mergeCell ref="T253:U253"/>
    <mergeCell ref="P261:S261"/>
    <mergeCell ref="T261:U261"/>
    <mergeCell ref="T250:U252"/>
    <mergeCell ref="P250:S252"/>
    <mergeCell ref="P254:S260"/>
    <mergeCell ref="T254:U260"/>
    <mergeCell ref="I40:M40"/>
    <mergeCell ref="C60:H60"/>
    <mergeCell ref="I63:M63"/>
    <mergeCell ref="I69:M69"/>
    <mergeCell ref="I71:Y71"/>
    <mergeCell ref="D43:Y43"/>
    <mergeCell ref="I44:M44"/>
    <mergeCell ref="I46:Y46"/>
    <mergeCell ref="C13:H13"/>
    <mergeCell ref="E15:H15"/>
    <mergeCell ref="J15:Y15"/>
    <mergeCell ref="I20:M20"/>
    <mergeCell ref="I22:Y22"/>
    <mergeCell ref="I24:Y24"/>
    <mergeCell ref="I26:Y26"/>
    <mergeCell ref="I28:Y28"/>
    <mergeCell ref="I30:Y30"/>
    <mergeCell ref="I52:Y52"/>
    <mergeCell ref="W1:Z1"/>
    <mergeCell ref="C174:H174"/>
    <mergeCell ref="I176:M176"/>
    <mergeCell ref="I73:Y73"/>
    <mergeCell ref="J74:Y74"/>
    <mergeCell ref="I75:Y75"/>
    <mergeCell ref="I32:Y32"/>
    <mergeCell ref="I34:M34"/>
    <mergeCell ref="I48:M48"/>
    <mergeCell ref="I50:M50"/>
    <mergeCell ref="D90:Y90"/>
    <mergeCell ref="I91:M91"/>
    <mergeCell ref="I93:Y93"/>
    <mergeCell ref="I95:M95"/>
    <mergeCell ref="I97:M97"/>
    <mergeCell ref="J76:Y76"/>
    <mergeCell ref="I77:Y77"/>
    <mergeCell ref="I79:Y79"/>
    <mergeCell ref="I81:Y81"/>
    <mergeCell ref="I83:M83"/>
    <mergeCell ref="I85:M85"/>
    <mergeCell ref="I36:M36"/>
    <mergeCell ref="I38:Y38"/>
    <mergeCell ref="I124:M124"/>
    <mergeCell ref="I126:Y126"/>
    <mergeCell ref="C150:H150"/>
    <mergeCell ref="I153:M153"/>
    <mergeCell ref="I155:Y155"/>
    <mergeCell ref="I157:Y157"/>
    <mergeCell ref="I159:M159"/>
    <mergeCell ref="I161:M161"/>
    <mergeCell ref="I163:Y163"/>
    <mergeCell ref="I87:Y87"/>
    <mergeCell ref="C109:H109"/>
    <mergeCell ref="D111:Y111"/>
    <mergeCell ref="I112:Y112"/>
    <mergeCell ref="I114:Y114"/>
    <mergeCell ref="I116:Y116"/>
    <mergeCell ref="I118:M118"/>
    <mergeCell ref="I120:Y120"/>
    <mergeCell ref="I122:M122"/>
    <mergeCell ref="I99:Y99"/>
    <mergeCell ref="E211:G211"/>
    <mergeCell ref="H211:O211"/>
    <mergeCell ref="E217:E222"/>
    <mergeCell ref="F217:G222"/>
    <mergeCell ref="F250:G253"/>
    <mergeCell ref="E216:G216"/>
    <mergeCell ref="E215:Y215"/>
    <mergeCell ref="E234:E235"/>
    <mergeCell ref="F234:G235"/>
    <mergeCell ref="V216:Y216"/>
    <mergeCell ref="E250:E253"/>
    <mergeCell ref="F246:G249"/>
    <mergeCell ref="E246:E249"/>
    <mergeCell ref="E241:E245"/>
    <mergeCell ref="F241:G245"/>
    <mergeCell ref="F236:G240"/>
    <mergeCell ref="E236:E240"/>
    <mergeCell ref="F223:G227"/>
    <mergeCell ref="F228:G231"/>
    <mergeCell ref="F232:G233"/>
    <mergeCell ref="E232:E233"/>
    <mergeCell ref="V228:Y231"/>
    <mergeCell ref="V236:Y240"/>
    <mergeCell ref="V250:Y253"/>
    <mergeCell ref="F289:G293"/>
    <mergeCell ref="E279:E282"/>
    <mergeCell ref="F279:G282"/>
    <mergeCell ref="E283:E285"/>
    <mergeCell ref="F283:G285"/>
    <mergeCell ref="E269:E273"/>
    <mergeCell ref="F269:G273"/>
    <mergeCell ref="E274:E278"/>
    <mergeCell ref="F274:G278"/>
    <mergeCell ref="E294:E297"/>
    <mergeCell ref="F294:G297"/>
    <mergeCell ref="E298:E302"/>
    <mergeCell ref="F298:G302"/>
    <mergeCell ref="C201:I201"/>
    <mergeCell ref="I190:M190"/>
    <mergeCell ref="I192:M192"/>
    <mergeCell ref="I194:M194"/>
    <mergeCell ref="I196:M196"/>
    <mergeCell ref="I267:N267"/>
    <mergeCell ref="E223:E227"/>
    <mergeCell ref="E228:E231"/>
    <mergeCell ref="E262:E268"/>
    <mergeCell ref="F262:G268"/>
    <mergeCell ref="E254:E261"/>
    <mergeCell ref="F254:G261"/>
    <mergeCell ref="E208:Y208"/>
    <mergeCell ref="E210:G210"/>
    <mergeCell ref="H210:O210"/>
    <mergeCell ref="E212:G212"/>
    <mergeCell ref="H212:O212"/>
    <mergeCell ref="E286:E288"/>
    <mergeCell ref="F286:G288"/>
    <mergeCell ref="E289:E293"/>
    <mergeCell ref="I381:N381"/>
    <mergeCell ref="F391:G391"/>
    <mergeCell ref="E387:E389"/>
    <mergeCell ref="F387:G389"/>
    <mergeCell ref="I388:N388"/>
    <mergeCell ref="F390:G390"/>
    <mergeCell ref="F372:G372"/>
    <mergeCell ref="E373:E376"/>
    <mergeCell ref="F373:G376"/>
    <mergeCell ref="E377:E381"/>
    <mergeCell ref="F377:G381"/>
    <mergeCell ref="E382:E386"/>
    <mergeCell ref="F382:G386"/>
    <mergeCell ref="I380:N380"/>
    <mergeCell ref="I382:N382"/>
    <mergeCell ref="I383:N383"/>
    <mergeCell ref="I384:N384"/>
    <mergeCell ref="I385:N385"/>
    <mergeCell ref="I386:N386"/>
    <mergeCell ref="I387:N387"/>
    <mergeCell ref="I389:N389"/>
    <mergeCell ref="I390:N390"/>
    <mergeCell ref="I391:N391"/>
    <mergeCell ref="E304:E305"/>
    <mergeCell ref="E367:E371"/>
    <mergeCell ref="F367:G371"/>
    <mergeCell ref="E353:E360"/>
    <mergeCell ref="F353:G360"/>
    <mergeCell ref="E361:E366"/>
    <mergeCell ref="F361:G366"/>
    <mergeCell ref="E345:E348"/>
    <mergeCell ref="F345:G348"/>
    <mergeCell ref="E349:E352"/>
    <mergeCell ref="F349:G352"/>
    <mergeCell ref="F304:G305"/>
    <mergeCell ref="H216:N216"/>
    <mergeCell ref="V330:Y333"/>
    <mergeCell ref="E337:E339"/>
    <mergeCell ref="F337:G339"/>
    <mergeCell ref="E340:E344"/>
    <mergeCell ref="F340:G344"/>
    <mergeCell ref="E330:E333"/>
    <mergeCell ref="F330:G333"/>
    <mergeCell ref="E334:E336"/>
    <mergeCell ref="P293:S293"/>
    <mergeCell ref="T293:U293"/>
    <mergeCell ref="P297:S297"/>
    <mergeCell ref="T297:U297"/>
    <mergeCell ref="P302:S302"/>
    <mergeCell ref="F334:G336"/>
    <mergeCell ref="E322:E325"/>
    <mergeCell ref="F322:G325"/>
    <mergeCell ref="E326:E329"/>
    <mergeCell ref="F326:G329"/>
    <mergeCell ref="E306:E312"/>
    <mergeCell ref="F306:G312"/>
    <mergeCell ref="E313:E321"/>
    <mergeCell ref="F313:G321"/>
    <mergeCell ref="F303:G303"/>
  </mergeCells>
  <phoneticPr fontId="5"/>
  <conditionalFormatting sqref="I20:M20">
    <cfRule type="expression" dxfId="273" priority="274" stopIfTrue="1">
      <formula>$A20&lt;&gt;0</formula>
    </cfRule>
  </conditionalFormatting>
  <conditionalFormatting sqref="I22:Y22">
    <cfRule type="expression" dxfId="272" priority="273" stopIfTrue="1">
      <formula>$A22&lt;&gt;0</formula>
    </cfRule>
  </conditionalFormatting>
  <conditionalFormatting sqref="I24:Y24">
    <cfRule type="expression" dxfId="271" priority="272" stopIfTrue="1">
      <formula>$A24&lt;&gt;0</formula>
    </cfRule>
  </conditionalFormatting>
  <conditionalFormatting sqref="I26:Y26">
    <cfRule type="expression" dxfId="270" priority="271" stopIfTrue="1">
      <formula>$A26&lt;&gt;0</formula>
    </cfRule>
  </conditionalFormatting>
  <conditionalFormatting sqref="I28:Y28">
    <cfRule type="expression" dxfId="269" priority="270" stopIfTrue="1">
      <formula>$A28&lt;&gt;0</formula>
    </cfRule>
  </conditionalFormatting>
  <conditionalFormatting sqref="I30:Y30">
    <cfRule type="expression" dxfId="268" priority="269" stopIfTrue="1">
      <formula>$A30&lt;&gt;0</formula>
    </cfRule>
  </conditionalFormatting>
  <conditionalFormatting sqref="I32:Y32">
    <cfRule type="expression" dxfId="267" priority="268" stopIfTrue="1">
      <formula>$A32&lt;&gt;0</formula>
    </cfRule>
  </conditionalFormatting>
  <conditionalFormatting sqref="I34:M34">
    <cfRule type="expression" dxfId="266" priority="267" stopIfTrue="1">
      <formula>$A34&lt;&gt;0</formula>
    </cfRule>
  </conditionalFormatting>
  <conditionalFormatting sqref="I36:M36">
    <cfRule type="expression" dxfId="265" priority="266" stopIfTrue="1">
      <formula>$A36&lt;&gt;0</formula>
    </cfRule>
  </conditionalFormatting>
  <conditionalFormatting sqref="I38:Y38">
    <cfRule type="expression" dxfId="264" priority="265" stopIfTrue="1">
      <formula>$A38&lt;&gt;0</formula>
    </cfRule>
  </conditionalFormatting>
  <conditionalFormatting sqref="I40:M40">
    <cfRule type="expression" dxfId="263" priority="264" stopIfTrue="1">
      <formula>$A40&lt;&gt;0</formula>
    </cfRule>
  </conditionalFormatting>
  <conditionalFormatting sqref="I46:Y46">
    <cfRule type="expression" dxfId="262" priority="263" stopIfTrue="1">
      <formula>$A46&lt;&gt;0</formula>
    </cfRule>
  </conditionalFormatting>
  <conditionalFormatting sqref="I48:M48">
    <cfRule type="expression" dxfId="261" priority="262" stopIfTrue="1">
      <formula>$A48&lt;&gt;0</formula>
    </cfRule>
  </conditionalFormatting>
  <conditionalFormatting sqref="I50:M50">
    <cfRule type="expression" dxfId="260" priority="261" stopIfTrue="1">
      <formula>$A50&lt;&gt;0</formula>
    </cfRule>
  </conditionalFormatting>
  <conditionalFormatting sqref="I52:Y52">
    <cfRule type="expression" dxfId="259" priority="260" stopIfTrue="1">
      <formula>$A52&lt;&gt;0</formula>
    </cfRule>
  </conditionalFormatting>
  <conditionalFormatting sqref="I63:M63">
    <cfRule type="expression" dxfId="258" priority="259" stopIfTrue="1">
      <formula>$A63&lt;&gt;0</formula>
    </cfRule>
  </conditionalFormatting>
  <conditionalFormatting sqref="I69:M69">
    <cfRule type="expression" dxfId="257" priority="258" stopIfTrue="1">
      <formula>$A69&lt;&gt;0</formula>
    </cfRule>
  </conditionalFormatting>
  <conditionalFormatting sqref="I71:Y71">
    <cfRule type="expression" dxfId="256" priority="257" stopIfTrue="1">
      <formula>$A71&lt;&gt;0</formula>
    </cfRule>
  </conditionalFormatting>
  <conditionalFormatting sqref="I73:Y73">
    <cfRule type="expression" dxfId="255" priority="256" stopIfTrue="1">
      <formula>$A73&lt;&gt;0</formula>
    </cfRule>
  </conditionalFormatting>
  <conditionalFormatting sqref="I75:Y75">
    <cfRule type="expression" dxfId="254" priority="255" stopIfTrue="1">
      <formula>$A75&lt;&gt;0</formula>
    </cfRule>
  </conditionalFormatting>
  <conditionalFormatting sqref="I77:Y77">
    <cfRule type="expression" dxfId="253" priority="254" stopIfTrue="1">
      <formula>$A77&lt;&gt;0</formula>
    </cfRule>
  </conditionalFormatting>
  <conditionalFormatting sqref="I79:Y79">
    <cfRule type="expression" dxfId="252" priority="253" stopIfTrue="1">
      <formula>$A79&lt;&gt;0</formula>
    </cfRule>
  </conditionalFormatting>
  <conditionalFormatting sqref="I81:Y81">
    <cfRule type="expression" dxfId="251" priority="252" stopIfTrue="1">
      <formula>$A81&lt;&gt;0</formula>
    </cfRule>
  </conditionalFormatting>
  <conditionalFormatting sqref="I83:M83">
    <cfRule type="expression" dxfId="250" priority="251" stopIfTrue="1">
      <formula>$A83&lt;&gt;0</formula>
    </cfRule>
  </conditionalFormatting>
  <conditionalFormatting sqref="P83">
    <cfRule type="expression" dxfId="249" priority="250" stopIfTrue="1">
      <formula>$A84&lt;&gt;0</formula>
    </cfRule>
  </conditionalFormatting>
  <conditionalFormatting sqref="I85:M85">
    <cfRule type="expression" dxfId="248" priority="249" stopIfTrue="1">
      <formula>$A85&lt;&gt;0</formula>
    </cfRule>
  </conditionalFormatting>
  <conditionalFormatting sqref="I87:Y87">
    <cfRule type="expression" dxfId="247" priority="248" stopIfTrue="1">
      <formula>$A87&lt;&gt;0</formula>
    </cfRule>
  </conditionalFormatting>
  <conditionalFormatting sqref="I93:Y93">
    <cfRule type="expression" dxfId="246" priority="247" stopIfTrue="1">
      <formula>$A93&lt;&gt;0</formula>
    </cfRule>
  </conditionalFormatting>
  <conditionalFormatting sqref="I95:M95">
    <cfRule type="expression" dxfId="245" priority="246" stopIfTrue="1">
      <formula>$A95&lt;&gt;0</formula>
    </cfRule>
  </conditionalFormatting>
  <conditionalFormatting sqref="I97:M97">
    <cfRule type="expression" dxfId="244" priority="245" stopIfTrue="1">
      <formula>$A97&lt;&gt;0</formula>
    </cfRule>
  </conditionalFormatting>
  <conditionalFormatting sqref="I99:Y99">
    <cfRule type="expression" dxfId="243" priority="244" stopIfTrue="1">
      <formula>$A99&lt;&gt;0</formula>
    </cfRule>
  </conditionalFormatting>
  <conditionalFormatting sqref="I114:Y114">
    <cfRule type="expression" dxfId="242" priority="243" stopIfTrue="1">
      <formula>$A114&lt;&gt;0</formula>
    </cfRule>
  </conditionalFormatting>
  <conditionalFormatting sqref="I116:Y116">
    <cfRule type="expression" dxfId="241" priority="242" stopIfTrue="1">
      <formula>$A116&lt;&gt;0</formula>
    </cfRule>
  </conditionalFormatting>
  <conditionalFormatting sqref="I120:Y120">
    <cfRule type="expression" dxfId="240" priority="241" stopIfTrue="1">
      <formula>$A120&lt;&gt;0</formula>
    </cfRule>
  </conditionalFormatting>
  <conditionalFormatting sqref="I122:M122">
    <cfRule type="expression" dxfId="239" priority="240" stopIfTrue="1">
      <formula>$A122&lt;&gt;0</formula>
    </cfRule>
  </conditionalFormatting>
  <conditionalFormatting sqref="I124:M124">
    <cfRule type="expression" dxfId="238" priority="239" stopIfTrue="1">
      <formula>$A124&lt;&gt;0</formula>
    </cfRule>
  </conditionalFormatting>
  <conditionalFormatting sqref="I126:Y126">
    <cfRule type="expression" dxfId="237" priority="238" stopIfTrue="1">
      <formula>$A126&lt;&gt;0</formula>
    </cfRule>
  </conditionalFormatting>
  <conditionalFormatting sqref="I153:M153">
    <cfRule type="expression" dxfId="236" priority="237" stopIfTrue="1">
      <formula>$A153&lt;&gt;0</formula>
    </cfRule>
  </conditionalFormatting>
  <conditionalFormatting sqref="I155:Y155">
    <cfRule type="expression" dxfId="235" priority="236" stopIfTrue="1">
      <formula>$A155&lt;&gt;0</formula>
    </cfRule>
  </conditionalFormatting>
  <conditionalFormatting sqref="I157:Y157">
    <cfRule type="expression" dxfId="234" priority="235" stopIfTrue="1">
      <formula>$A157&lt;&gt;0</formula>
    </cfRule>
  </conditionalFormatting>
  <conditionalFormatting sqref="I159:M159">
    <cfRule type="expression" dxfId="233" priority="234" stopIfTrue="1">
      <formula>$A159&lt;&gt;0</formula>
    </cfRule>
  </conditionalFormatting>
  <conditionalFormatting sqref="I161:M161">
    <cfRule type="expression" dxfId="232" priority="233" stopIfTrue="1">
      <formula>$A161&lt;&gt;0</formula>
    </cfRule>
  </conditionalFormatting>
  <conditionalFormatting sqref="I163:Y163">
    <cfRule type="expression" dxfId="231" priority="232" stopIfTrue="1">
      <formula>$A163&lt;&gt;0</formula>
    </cfRule>
  </conditionalFormatting>
  <conditionalFormatting sqref="I165:M165">
    <cfRule type="expression" dxfId="230" priority="231" stopIfTrue="1">
      <formula>$A165&lt;&gt;0</formula>
    </cfRule>
  </conditionalFormatting>
  <conditionalFormatting sqref="I167:M167">
    <cfRule type="expression" dxfId="229" priority="230" stopIfTrue="1">
      <formula>$A167&lt;&gt;0</formula>
    </cfRule>
  </conditionalFormatting>
  <conditionalFormatting sqref="I169:Y169">
    <cfRule type="expression" dxfId="228" priority="229" stopIfTrue="1">
      <formula>$A169&lt;&gt;0</formula>
    </cfRule>
  </conditionalFormatting>
  <conditionalFormatting sqref="I176:M176">
    <cfRule type="expression" dxfId="227" priority="228" stopIfTrue="1">
      <formula>$A176&lt;&gt;0</formula>
    </cfRule>
  </conditionalFormatting>
  <conditionalFormatting sqref="I178:M178">
    <cfRule type="expression" dxfId="226" priority="227" stopIfTrue="1">
      <formula>$A178&lt;&gt;0</formula>
    </cfRule>
  </conditionalFormatting>
  <conditionalFormatting sqref="I186:M186">
    <cfRule type="expression" dxfId="225" priority="226" stopIfTrue="1">
      <formula>$A186&lt;&gt;0</formula>
    </cfRule>
  </conditionalFormatting>
  <conditionalFormatting sqref="I188:M188">
    <cfRule type="expression" dxfId="224" priority="225" stopIfTrue="1">
      <formula>$A188&lt;&gt;0</formula>
    </cfRule>
  </conditionalFormatting>
  <conditionalFormatting sqref="I190:M190">
    <cfRule type="expression" dxfId="223" priority="224" stopIfTrue="1">
      <formula>$A190&lt;&gt;0</formula>
    </cfRule>
  </conditionalFormatting>
  <conditionalFormatting sqref="I192:M192">
    <cfRule type="expression" dxfId="222" priority="223" stopIfTrue="1">
      <formula>$A192&lt;&gt;0</formula>
    </cfRule>
  </conditionalFormatting>
  <conditionalFormatting sqref="I194:M194">
    <cfRule type="expression" dxfId="221" priority="222" stopIfTrue="1">
      <formula>$A194&lt;&gt;0</formula>
    </cfRule>
  </conditionalFormatting>
  <conditionalFormatting sqref="I196:M196">
    <cfRule type="expression" dxfId="220" priority="221" stopIfTrue="1">
      <formula>$A196&lt;&gt;0</formula>
    </cfRule>
  </conditionalFormatting>
  <conditionalFormatting sqref="H204:K204">
    <cfRule type="expression" dxfId="219" priority="220" stopIfTrue="1">
      <formula>$A204&lt;&gt;0</formula>
    </cfRule>
  </conditionalFormatting>
  <conditionalFormatting sqref="H205:K205">
    <cfRule type="expression" dxfId="218" priority="219" stopIfTrue="1">
      <formula>$A205&lt;&gt;0</formula>
    </cfRule>
  </conditionalFormatting>
  <conditionalFormatting sqref="H210:O210">
    <cfRule type="expression" dxfId="217" priority="218" stopIfTrue="1">
      <formula>OR(希望&lt;&gt;0, $A$211&lt;&gt;0)</formula>
    </cfRule>
  </conditionalFormatting>
  <conditionalFormatting sqref="H211:O211">
    <cfRule type="expression" dxfId="216" priority="217" stopIfTrue="1">
      <formula>OR($A$211&lt;&gt;0, $AC211)</formula>
    </cfRule>
  </conditionalFormatting>
  <conditionalFormatting sqref="H212:O212">
    <cfRule type="expression" dxfId="215" priority="216" stopIfTrue="1">
      <formula>OR($A$211&lt;&gt;0, $AC212)</formula>
    </cfRule>
  </conditionalFormatting>
  <conditionalFormatting sqref="O217">
    <cfRule type="expression" dxfId="214" priority="215" stopIfTrue="1">
      <formula>OR($AD217, $AE217)</formula>
    </cfRule>
  </conditionalFormatting>
  <conditionalFormatting sqref="O218">
    <cfRule type="expression" dxfId="213" priority="214" stopIfTrue="1">
      <formula>OR($AD218, $AE218)</formula>
    </cfRule>
  </conditionalFormatting>
  <conditionalFormatting sqref="O219">
    <cfRule type="expression" dxfId="212" priority="213" stopIfTrue="1">
      <formula>OR($AD219, $AE219)</formula>
    </cfRule>
  </conditionalFormatting>
  <conditionalFormatting sqref="O220">
    <cfRule type="expression" dxfId="211" priority="212" stopIfTrue="1">
      <formula>OR($AD220, $AE220)</formula>
    </cfRule>
  </conditionalFormatting>
  <conditionalFormatting sqref="O221">
    <cfRule type="expression" dxfId="210" priority="211" stopIfTrue="1">
      <formula>OR($AD221, $AE221)</formula>
    </cfRule>
  </conditionalFormatting>
  <conditionalFormatting sqref="O222">
    <cfRule type="expression" dxfId="209" priority="210" stopIfTrue="1">
      <formula>OR($AD222, $AE222)</formula>
    </cfRule>
  </conditionalFormatting>
  <conditionalFormatting sqref="P222:S222">
    <cfRule type="expression" dxfId="208" priority="209" stopIfTrue="1">
      <formula>$A222&lt;&gt;0</formula>
    </cfRule>
  </conditionalFormatting>
  <conditionalFormatting sqref="O223">
    <cfRule type="expression" dxfId="207" priority="208" stopIfTrue="1">
      <formula>OR($AD223, $AE223)</formula>
    </cfRule>
  </conditionalFormatting>
  <conditionalFormatting sqref="O224">
    <cfRule type="expression" dxfId="206" priority="207" stopIfTrue="1">
      <formula>OR($AD224, $AE224)</formula>
    </cfRule>
  </conditionalFormatting>
  <conditionalFormatting sqref="O225">
    <cfRule type="expression" dxfId="205" priority="206" stopIfTrue="1">
      <formula>OR($AD225, $AE225)</formula>
    </cfRule>
  </conditionalFormatting>
  <conditionalFormatting sqref="O226">
    <cfRule type="expression" dxfId="204" priority="205" stopIfTrue="1">
      <formula>OR($AD226, $AE226)</formula>
    </cfRule>
  </conditionalFormatting>
  <conditionalFormatting sqref="O227">
    <cfRule type="expression" dxfId="203" priority="204" stopIfTrue="1">
      <formula>OR($AD227, $AE227)</formula>
    </cfRule>
  </conditionalFormatting>
  <conditionalFormatting sqref="P227:S227">
    <cfRule type="expression" dxfId="202" priority="203" stopIfTrue="1">
      <formula>$A227&lt;&gt;0</formula>
    </cfRule>
  </conditionalFormatting>
  <conditionalFormatting sqref="O228">
    <cfRule type="expression" dxfId="201" priority="202" stopIfTrue="1">
      <formula>OR($AD228, $AE228)</formula>
    </cfRule>
  </conditionalFormatting>
  <conditionalFormatting sqref="O229">
    <cfRule type="expression" dxfId="200" priority="201" stopIfTrue="1">
      <formula>OR($AD229, $AE229)</formula>
    </cfRule>
  </conditionalFormatting>
  <conditionalFormatting sqref="O230">
    <cfRule type="expression" dxfId="199" priority="200" stopIfTrue="1">
      <formula>OR($AD230, $AE230)</formula>
    </cfRule>
  </conditionalFormatting>
  <conditionalFormatting sqref="O231">
    <cfRule type="expression" dxfId="198" priority="199" stopIfTrue="1">
      <formula>OR($AD231, $AE231)</formula>
    </cfRule>
  </conditionalFormatting>
  <conditionalFormatting sqref="P231:S231">
    <cfRule type="expression" dxfId="197" priority="198" stopIfTrue="1">
      <formula>$A231&lt;&gt;0</formula>
    </cfRule>
  </conditionalFormatting>
  <conditionalFormatting sqref="O232">
    <cfRule type="expression" dxfId="196" priority="197" stopIfTrue="1">
      <formula>OR($AD232, $AE232)</formula>
    </cfRule>
  </conditionalFormatting>
  <conditionalFormatting sqref="O233">
    <cfRule type="expression" dxfId="195" priority="196" stopIfTrue="1">
      <formula>OR($AD233, $AE233)</formula>
    </cfRule>
  </conditionalFormatting>
  <conditionalFormatting sqref="P233:S233">
    <cfRule type="expression" dxfId="194" priority="195" stopIfTrue="1">
      <formula>$A233&lt;&gt;0</formula>
    </cfRule>
  </conditionalFormatting>
  <conditionalFormatting sqref="O234">
    <cfRule type="expression" dxfId="193" priority="194" stopIfTrue="1">
      <formula>OR($AD234, $AE234)</formula>
    </cfRule>
  </conditionalFormatting>
  <conditionalFormatting sqref="O235">
    <cfRule type="expression" dxfId="192" priority="193" stopIfTrue="1">
      <formula>OR($AD235, $AE235)</formula>
    </cfRule>
  </conditionalFormatting>
  <conditionalFormatting sqref="P235:S235">
    <cfRule type="expression" dxfId="191" priority="192" stopIfTrue="1">
      <formula>$A235&lt;&gt;0</formula>
    </cfRule>
  </conditionalFormatting>
  <conditionalFormatting sqref="O236">
    <cfRule type="expression" dxfId="190" priority="191" stopIfTrue="1">
      <formula>OR($AD236, $AE236)</formula>
    </cfRule>
  </conditionalFormatting>
  <conditionalFormatting sqref="O237">
    <cfRule type="expression" dxfId="189" priority="190" stopIfTrue="1">
      <formula>OR($AD237, $AE237)</formula>
    </cfRule>
  </conditionalFormatting>
  <conditionalFormatting sqref="O238">
    <cfRule type="expression" dxfId="188" priority="189" stopIfTrue="1">
      <formula>OR($AD238, $AE238)</formula>
    </cfRule>
  </conditionalFormatting>
  <conditionalFormatting sqref="O239">
    <cfRule type="expression" dxfId="187" priority="188" stopIfTrue="1">
      <formula>OR($AD239, $AE239)</formula>
    </cfRule>
  </conditionalFormatting>
  <conditionalFormatting sqref="O240">
    <cfRule type="expression" dxfId="186" priority="187" stopIfTrue="1">
      <formula>OR($AD240, $AE240)</formula>
    </cfRule>
  </conditionalFormatting>
  <conditionalFormatting sqref="P240:S240">
    <cfRule type="expression" dxfId="185" priority="186" stopIfTrue="1">
      <formula>$A240&lt;&gt;0</formula>
    </cfRule>
  </conditionalFormatting>
  <conditionalFormatting sqref="O241">
    <cfRule type="expression" dxfId="184" priority="185" stopIfTrue="1">
      <formula>OR($AD241, $AE241)</formula>
    </cfRule>
  </conditionalFormatting>
  <conditionalFormatting sqref="O242">
    <cfRule type="expression" dxfId="183" priority="184" stopIfTrue="1">
      <formula>OR($AD242, $AE242)</formula>
    </cfRule>
  </conditionalFormatting>
  <conditionalFormatting sqref="O243">
    <cfRule type="expression" dxfId="182" priority="183" stopIfTrue="1">
      <formula>OR($AD243, $AE243)</formula>
    </cfRule>
  </conditionalFormatting>
  <conditionalFormatting sqref="O244">
    <cfRule type="expression" dxfId="181" priority="182" stopIfTrue="1">
      <formula>OR($AD244, $AE244)</formula>
    </cfRule>
  </conditionalFormatting>
  <conditionalFormatting sqref="O245">
    <cfRule type="expression" dxfId="180" priority="181" stopIfTrue="1">
      <formula>OR($AD245, $AE245)</formula>
    </cfRule>
  </conditionalFormatting>
  <conditionalFormatting sqref="P245:S245">
    <cfRule type="expression" dxfId="179" priority="180" stopIfTrue="1">
      <formula>$A245&lt;&gt;0</formula>
    </cfRule>
  </conditionalFormatting>
  <conditionalFormatting sqref="O246">
    <cfRule type="expression" dxfId="178" priority="179" stopIfTrue="1">
      <formula>OR($AD246, $AE246)</formula>
    </cfRule>
  </conditionalFormatting>
  <conditionalFormatting sqref="O247">
    <cfRule type="expression" dxfId="177" priority="178" stopIfTrue="1">
      <formula>OR($AD247, $AE247)</formula>
    </cfRule>
  </conditionalFormatting>
  <conditionalFormatting sqref="O248">
    <cfRule type="expression" dxfId="176" priority="177" stopIfTrue="1">
      <formula>OR($AD248, $AE248)</formula>
    </cfRule>
  </conditionalFormatting>
  <conditionalFormatting sqref="O249">
    <cfRule type="expression" dxfId="175" priority="176" stopIfTrue="1">
      <formula>OR($AD249, $AE249)</formula>
    </cfRule>
  </conditionalFormatting>
  <conditionalFormatting sqref="P249:S249">
    <cfRule type="expression" dxfId="174" priority="175" stopIfTrue="1">
      <formula>$A249&lt;&gt;0</formula>
    </cfRule>
  </conditionalFormatting>
  <conditionalFormatting sqref="O250">
    <cfRule type="expression" dxfId="173" priority="174" stopIfTrue="1">
      <formula>OR($AD250, $AE250)</formula>
    </cfRule>
  </conditionalFormatting>
  <conditionalFormatting sqref="O251">
    <cfRule type="expression" dxfId="172" priority="173" stopIfTrue="1">
      <formula>OR($AD251, $AE251)</formula>
    </cfRule>
  </conditionalFormatting>
  <conditionalFormatting sqref="O252">
    <cfRule type="expression" dxfId="171" priority="172" stopIfTrue="1">
      <formula>OR($AD252, $AE252)</formula>
    </cfRule>
  </conditionalFormatting>
  <conditionalFormatting sqref="O253">
    <cfRule type="expression" dxfId="170" priority="171" stopIfTrue="1">
      <formula>OR($AD253, $AE253)</formula>
    </cfRule>
  </conditionalFormatting>
  <conditionalFormatting sqref="P253:S253">
    <cfRule type="expression" dxfId="169" priority="170" stopIfTrue="1">
      <formula>$A253&lt;&gt;0</formula>
    </cfRule>
  </conditionalFormatting>
  <conditionalFormatting sqref="O254">
    <cfRule type="expression" dxfId="168" priority="169" stopIfTrue="1">
      <formula>OR($AD254, $AE254)</formula>
    </cfRule>
  </conditionalFormatting>
  <conditionalFormatting sqref="O255">
    <cfRule type="expression" dxfId="167" priority="168" stopIfTrue="1">
      <formula>OR($AD255, $AE255)</formula>
    </cfRule>
  </conditionalFormatting>
  <conditionalFormatting sqref="O256">
    <cfRule type="expression" dxfId="166" priority="167" stopIfTrue="1">
      <formula>OR($AD256, $AE256)</formula>
    </cfRule>
  </conditionalFormatting>
  <conditionalFormatting sqref="O257">
    <cfRule type="expression" dxfId="165" priority="166" stopIfTrue="1">
      <formula>OR($AD257, $AE257)</formula>
    </cfRule>
  </conditionalFormatting>
  <conditionalFormatting sqref="O258">
    <cfRule type="expression" dxfId="164" priority="165" stopIfTrue="1">
      <formula>OR($AD258, $AE258)</formula>
    </cfRule>
  </conditionalFormatting>
  <conditionalFormatting sqref="O259">
    <cfRule type="expression" dxfId="163" priority="164" stopIfTrue="1">
      <formula>OR($AD259, $AE259)</formula>
    </cfRule>
  </conditionalFormatting>
  <conditionalFormatting sqref="O260">
    <cfRule type="expression" dxfId="162" priority="163" stopIfTrue="1">
      <formula>OR($AD260, $AE260)</formula>
    </cfRule>
  </conditionalFormatting>
  <conditionalFormatting sqref="O261">
    <cfRule type="expression" dxfId="161" priority="162" stopIfTrue="1">
      <formula>OR($AD261, $AE261)</formula>
    </cfRule>
  </conditionalFormatting>
  <conditionalFormatting sqref="P261:S261">
    <cfRule type="expression" dxfId="160" priority="161" stopIfTrue="1">
      <formula>$A261&lt;&gt;0</formula>
    </cfRule>
  </conditionalFormatting>
  <conditionalFormatting sqref="O262">
    <cfRule type="expression" dxfId="159" priority="160" stopIfTrue="1">
      <formula>OR($AD262, $AE262)</formula>
    </cfRule>
  </conditionalFormatting>
  <conditionalFormatting sqref="O263">
    <cfRule type="expression" dxfId="158" priority="159" stopIfTrue="1">
      <formula>OR($AD263, $AE263)</formula>
    </cfRule>
  </conditionalFormatting>
  <conditionalFormatting sqref="O264">
    <cfRule type="expression" dxfId="157" priority="158" stopIfTrue="1">
      <formula>OR($AD264, $AE264)</formula>
    </cfRule>
  </conditionalFormatting>
  <conditionalFormatting sqref="O265">
    <cfRule type="expression" dxfId="156" priority="157" stopIfTrue="1">
      <formula>OR($AD265, $AE265)</formula>
    </cfRule>
  </conditionalFormatting>
  <conditionalFormatting sqref="O266">
    <cfRule type="expression" dxfId="155" priority="156" stopIfTrue="1">
      <formula>OR($AD266, $AE266)</formula>
    </cfRule>
  </conditionalFormatting>
  <conditionalFormatting sqref="O267">
    <cfRule type="expression" dxfId="154" priority="155" stopIfTrue="1">
      <formula>OR($AD267, $AE267)</formula>
    </cfRule>
  </conditionalFormatting>
  <conditionalFormatting sqref="O268">
    <cfRule type="expression" dxfId="153" priority="154" stopIfTrue="1">
      <formula>OR($AD268, $AE268)</formula>
    </cfRule>
  </conditionalFormatting>
  <conditionalFormatting sqref="P268:S268">
    <cfRule type="expression" dxfId="152" priority="153" stopIfTrue="1">
      <formula>$A268&lt;&gt;0</formula>
    </cfRule>
  </conditionalFormatting>
  <conditionalFormatting sqref="O269">
    <cfRule type="expression" dxfId="151" priority="152" stopIfTrue="1">
      <formula>OR($AD269, $AE269)</formula>
    </cfRule>
  </conditionalFormatting>
  <conditionalFormatting sqref="O270">
    <cfRule type="expression" dxfId="150" priority="151" stopIfTrue="1">
      <formula>OR($AD270, $AE270)</formula>
    </cfRule>
  </conditionalFormatting>
  <conditionalFormatting sqref="O271">
    <cfRule type="expression" dxfId="149" priority="150" stopIfTrue="1">
      <formula>OR($AD271, $AE271)</formula>
    </cfRule>
  </conditionalFormatting>
  <conditionalFormatting sqref="O272">
    <cfRule type="expression" dxfId="148" priority="149" stopIfTrue="1">
      <formula>OR($AD272, $AE272)</formula>
    </cfRule>
  </conditionalFormatting>
  <conditionalFormatting sqref="O273">
    <cfRule type="expression" dxfId="147" priority="148" stopIfTrue="1">
      <formula>OR($AD273, $AE273)</formula>
    </cfRule>
  </conditionalFormatting>
  <conditionalFormatting sqref="P273:S273">
    <cfRule type="expression" dxfId="146" priority="147" stopIfTrue="1">
      <formula>$A273&lt;&gt;0</formula>
    </cfRule>
  </conditionalFormatting>
  <conditionalFormatting sqref="O274">
    <cfRule type="expression" dxfId="145" priority="146" stopIfTrue="1">
      <formula>OR($AD274, $AE274)</formula>
    </cfRule>
  </conditionalFormatting>
  <conditionalFormatting sqref="O275">
    <cfRule type="expression" dxfId="144" priority="145" stopIfTrue="1">
      <formula>OR($AD275, $AE275)</formula>
    </cfRule>
  </conditionalFormatting>
  <conditionalFormatting sqref="O276">
    <cfRule type="expression" dxfId="143" priority="144" stopIfTrue="1">
      <formula>OR($AD276, $AE276)</formula>
    </cfRule>
  </conditionalFormatting>
  <conditionalFormatting sqref="O277">
    <cfRule type="expression" dxfId="142" priority="143" stopIfTrue="1">
      <formula>OR($AD277, $AE277)</formula>
    </cfRule>
  </conditionalFormatting>
  <conditionalFormatting sqref="O278">
    <cfRule type="expression" dxfId="141" priority="142" stopIfTrue="1">
      <formula>OR($AD278, $AE278)</formula>
    </cfRule>
  </conditionalFormatting>
  <conditionalFormatting sqref="P278:S278">
    <cfRule type="expression" dxfId="140" priority="141" stopIfTrue="1">
      <formula>$A278&lt;&gt;0</formula>
    </cfRule>
  </conditionalFormatting>
  <conditionalFormatting sqref="O279">
    <cfRule type="expression" dxfId="139" priority="140" stopIfTrue="1">
      <formula>OR($AD279, $AE279)</formula>
    </cfRule>
  </conditionalFormatting>
  <conditionalFormatting sqref="O280">
    <cfRule type="expression" dxfId="138" priority="139" stopIfTrue="1">
      <formula>OR($AD280, $AE280)</formula>
    </cfRule>
  </conditionalFormatting>
  <conditionalFormatting sqref="O281">
    <cfRule type="expression" dxfId="137" priority="138" stopIfTrue="1">
      <formula>OR($AD281, $AE281)</formula>
    </cfRule>
  </conditionalFormatting>
  <conditionalFormatting sqref="O282">
    <cfRule type="expression" dxfId="136" priority="137" stopIfTrue="1">
      <formula>OR($AD282, $AE282)</formula>
    </cfRule>
  </conditionalFormatting>
  <conditionalFormatting sqref="P282:S282">
    <cfRule type="expression" dxfId="135" priority="136" stopIfTrue="1">
      <formula>$A282&lt;&gt;0</formula>
    </cfRule>
  </conditionalFormatting>
  <conditionalFormatting sqref="O283">
    <cfRule type="expression" dxfId="134" priority="135" stopIfTrue="1">
      <formula>OR($AD283, $AE283)</formula>
    </cfRule>
  </conditionalFormatting>
  <conditionalFormatting sqref="O284">
    <cfRule type="expression" dxfId="133" priority="134" stopIfTrue="1">
      <formula>OR($AD284, $AE284)</formula>
    </cfRule>
  </conditionalFormatting>
  <conditionalFormatting sqref="O285">
    <cfRule type="expression" dxfId="132" priority="133" stopIfTrue="1">
      <formula>OR($AD285, $AE285)</formula>
    </cfRule>
  </conditionalFormatting>
  <conditionalFormatting sqref="P285:S285">
    <cfRule type="expression" dxfId="131" priority="132" stopIfTrue="1">
      <formula>$A285&lt;&gt;0</formula>
    </cfRule>
  </conditionalFormatting>
  <conditionalFormatting sqref="O286">
    <cfRule type="expression" dxfId="130" priority="131" stopIfTrue="1">
      <formula>OR($AD286, $AE286)</formula>
    </cfRule>
  </conditionalFormatting>
  <conditionalFormatting sqref="O287">
    <cfRule type="expression" dxfId="129" priority="130" stopIfTrue="1">
      <formula>OR($AD287, $AE287)</formula>
    </cfRule>
  </conditionalFormatting>
  <conditionalFormatting sqref="O288">
    <cfRule type="expression" dxfId="128" priority="129" stopIfTrue="1">
      <formula>OR($AD288, $AE288)</formula>
    </cfRule>
  </conditionalFormatting>
  <conditionalFormatting sqref="P288:S288">
    <cfRule type="expression" dxfId="127" priority="128" stopIfTrue="1">
      <formula>$A288&lt;&gt;0</formula>
    </cfRule>
  </conditionalFormatting>
  <conditionalFormatting sqref="O289">
    <cfRule type="expression" dxfId="126" priority="127" stopIfTrue="1">
      <formula>OR($AD289, $AE289)</formula>
    </cfRule>
  </conditionalFormatting>
  <conditionalFormatting sqref="O290">
    <cfRule type="expression" dxfId="125" priority="126" stopIfTrue="1">
      <formula>OR($AD290, $AE290)</formula>
    </cfRule>
  </conditionalFormatting>
  <conditionalFormatting sqref="O291">
    <cfRule type="expression" dxfId="124" priority="125" stopIfTrue="1">
      <formula>OR($AD291, $AE291)</formula>
    </cfRule>
  </conditionalFormatting>
  <conditionalFormatting sqref="O292">
    <cfRule type="expression" dxfId="123" priority="124" stopIfTrue="1">
      <formula>OR($AD292, $AE292)</formula>
    </cfRule>
  </conditionalFormatting>
  <conditionalFormatting sqref="O293">
    <cfRule type="expression" dxfId="122" priority="123" stopIfTrue="1">
      <formula>OR($AD293, $AE293)</formula>
    </cfRule>
  </conditionalFormatting>
  <conditionalFormatting sqref="P293:S293">
    <cfRule type="expression" dxfId="121" priority="122" stopIfTrue="1">
      <formula>$A293&lt;&gt;0</formula>
    </cfRule>
  </conditionalFormatting>
  <conditionalFormatting sqref="O294">
    <cfRule type="expression" dxfId="120" priority="121" stopIfTrue="1">
      <formula>OR($AD294, $AE294)</formula>
    </cfRule>
  </conditionalFormatting>
  <conditionalFormatting sqref="O295">
    <cfRule type="expression" dxfId="119" priority="120" stopIfTrue="1">
      <formula>OR($AD295, $AE295)</formula>
    </cfRule>
  </conditionalFormatting>
  <conditionalFormatting sqref="O296">
    <cfRule type="expression" dxfId="118" priority="119" stopIfTrue="1">
      <formula>OR($AD296, $AE296)</formula>
    </cfRule>
  </conditionalFormatting>
  <conditionalFormatting sqref="O297">
    <cfRule type="expression" dxfId="117" priority="118" stopIfTrue="1">
      <formula>OR($AD297, $AE297)</formula>
    </cfRule>
  </conditionalFormatting>
  <conditionalFormatting sqref="P297:S297">
    <cfRule type="expression" dxfId="116" priority="117" stopIfTrue="1">
      <formula>$A297&lt;&gt;0</formula>
    </cfRule>
  </conditionalFormatting>
  <conditionalFormatting sqref="O298">
    <cfRule type="expression" dxfId="115" priority="116" stopIfTrue="1">
      <formula>OR($AD298, $AE298)</formula>
    </cfRule>
  </conditionalFormatting>
  <conditionalFormatting sqref="O299">
    <cfRule type="expression" dxfId="114" priority="115" stopIfTrue="1">
      <formula>OR($AD299, $AE299)</formula>
    </cfRule>
  </conditionalFormatting>
  <conditionalFormatting sqref="O300">
    <cfRule type="expression" dxfId="113" priority="114" stopIfTrue="1">
      <formula>OR($AD300, $AE300)</formula>
    </cfRule>
  </conditionalFormatting>
  <conditionalFormatting sqref="O301">
    <cfRule type="expression" dxfId="112" priority="113" stopIfTrue="1">
      <formula>OR($AD301, $AE301)</formula>
    </cfRule>
  </conditionalFormatting>
  <conditionalFormatting sqref="O302">
    <cfRule type="expression" dxfId="111" priority="112" stopIfTrue="1">
      <formula>OR($AD302, $AE302)</formula>
    </cfRule>
  </conditionalFormatting>
  <conditionalFormatting sqref="P302:S302">
    <cfRule type="expression" dxfId="110" priority="111" stopIfTrue="1">
      <formula>$A302&lt;&gt;0</formula>
    </cfRule>
  </conditionalFormatting>
  <conditionalFormatting sqref="O303">
    <cfRule type="expression" dxfId="109" priority="110" stopIfTrue="1">
      <formula>OR($AD303, $AE303)</formula>
    </cfRule>
  </conditionalFormatting>
  <conditionalFormatting sqref="O304">
    <cfRule type="expression" dxfId="108" priority="109" stopIfTrue="1">
      <formula>OR($AD304, $AE304)</formula>
    </cfRule>
  </conditionalFormatting>
  <conditionalFormatting sqref="O305">
    <cfRule type="expression" dxfId="107" priority="108" stopIfTrue="1">
      <formula>OR($AD305, $AE305)</formula>
    </cfRule>
  </conditionalFormatting>
  <conditionalFormatting sqref="P305:S305">
    <cfRule type="expression" dxfId="106" priority="107" stopIfTrue="1">
      <formula>$A305&lt;&gt;0</formula>
    </cfRule>
  </conditionalFormatting>
  <conditionalFormatting sqref="O306">
    <cfRule type="expression" dxfId="105" priority="106" stopIfTrue="1">
      <formula>OR($AD306, $AE306)</formula>
    </cfRule>
  </conditionalFormatting>
  <conditionalFormatting sqref="O307">
    <cfRule type="expression" dxfId="104" priority="105" stopIfTrue="1">
      <formula>OR($AD307, $AE307)</formula>
    </cfRule>
  </conditionalFormatting>
  <conditionalFormatting sqref="O308">
    <cfRule type="expression" dxfId="103" priority="104" stopIfTrue="1">
      <formula>OR($AD308, $AE308)</formula>
    </cfRule>
  </conditionalFormatting>
  <conditionalFormatting sqref="O309">
    <cfRule type="expression" dxfId="102" priority="103" stopIfTrue="1">
      <formula>OR($AD309, $AE309)</formula>
    </cfRule>
  </conditionalFormatting>
  <conditionalFormatting sqref="O310">
    <cfRule type="expression" dxfId="101" priority="102" stopIfTrue="1">
      <formula>OR($AD310, $AE310)</formula>
    </cfRule>
  </conditionalFormatting>
  <conditionalFormatting sqref="O311">
    <cfRule type="expression" dxfId="100" priority="101" stopIfTrue="1">
      <formula>OR($AD311, $AE311)</formula>
    </cfRule>
  </conditionalFormatting>
  <conditionalFormatting sqref="O312">
    <cfRule type="expression" dxfId="99" priority="100" stopIfTrue="1">
      <formula>OR($AD312, $AE312)</formula>
    </cfRule>
  </conditionalFormatting>
  <conditionalFormatting sqref="P312:S312">
    <cfRule type="expression" dxfId="98" priority="99" stopIfTrue="1">
      <formula>$A312&lt;&gt;0</formula>
    </cfRule>
  </conditionalFormatting>
  <conditionalFormatting sqref="O313">
    <cfRule type="expression" dxfId="97" priority="98" stopIfTrue="1">
      <formula>OR($AD313, $AE313)</formula>
    </cfRule>
  </conditionalFormatting>
  <conditionalFormatting sqref="O314">
    <cfRule type="expression" dxfId="96" priority="97" stopIfTrue="1">
      <formula>OR($AD314, $AE314)</formula>
    </cfRule>
  </conditionalFormatting>
  <conditionalFormatting sqref="O315">
    <cfRule type="expression" dxfId="95" priority="96" stopIfTrue="1">
      <formula>OR($AD315, $AE315)</formula>
    </cfRule>
  </conditionalFormatting>
  <conditionalFormatting sqref="O316">
    <cfRule type="expression" dxfId="94" priority="95" stopIfTrue="1">
      <formula>OR($AD316, $AE316)</formula>
    </cfRule>
  </conditionalFormatting>
  <conditionalFormatting sqref="O317">
    <cfRule type="expression" dxfId="93" priority="94" stopIfTrue="1">
      <formula>OR($AD317, $AE317)</formula>
    </cfRule>
  </conditionalFormatting>
  <conditionalFormatting sqref="O318">
    <cfRule type="expression" dxfId="92" priority="93" stopIfTrue="1">
      <formula>OR($AD318, $AE318)</formula>
    </cfRule>
  </conditionalFormatting>
  <conditionalFormatting sqref="O319">
    <cfRule type="expression" dxfId="91" priority="92" stopIfTrue="1">
      <formula>OR($AD319, $AE319)</formula>
    </cfRule>
  </conditionalFormatting>
  <conditionalFormatting sqref="O320">
    <cfRule type="expression" dxfId="90" priority="91" stopIfTrue="1">
      <formula>OR($AD320, $AE320)</formula>
    </cfRule>
  </conditionalFormatting>
  <conditionalFormatting sqref="O321">
    <cfRule type="expression" dxfId="89" priority="90" stopIfTrue="1">
      <formula>OR($AD321, $AE321)</formula>
    </cfRule>
  </conditionalFormatting>
  <conditionalFormatting sqref="P321:S321">
    <cfRule type="expression" dxfId="88" priority="89" stopIfTrue="1">
      <formula>$A321&lt;&gt;0</formula>
    </cfRule>
  </conditionalFormatting>
  <conditionalFormatting sqref="O322">
    <cfRule type="expression" dxfId="87" priority="88" stopIfTrue="1">
      <formula>OR($AD322, $AE322)</formula>
    </cfRule>
  </conditionalFormatting>
  <conditionalFormatting sqref="O323">
    <cfRule type="expression" dxfId="86" priority="87" stopIfTrue="1">
      <formula>OR($AD323, $AE323)</formula>
    </cfRule>
  </conditionalFormatting>
  <conditionalFormatting sqref="O324">
    <cfRule type="expression" dxfId="85" priority="86" stopIfTrue="1">
      <formula>OR($AD324, $AE324)</formula>
    </cfRule>
  </conditionalFormatting>
  <conditionalFormatting sqref="O325">
    <cfRule type="expression" dxfId="84" priority="85" stopIfTrue="1">
      <formula>OR($AD325, $AE325)</formula>
    </cfRule>
  </conditionalFormatting>
  <conditionalFormatting sqref="P325:S325">
    <cfRule type="expression" dxfId="83" priority="84" stopIfTrue="1">
      <formula>$A325&lt;&gt;0</formula>
    </cfRule>
  </conditionalFormatting>
  <conditionalFormatting sqref="O326">
    <cfRule type="expression" dxfId="82" priority="83" stopIfTrue="1">
      <formula>OR($AD326, $AE326)</formula>
    </cfRule>
  </conditionalFormatting>
  <conditionalFormatting sqref="O327">
    <cfRule type="expression" dxfId="81" priority="82" stopIfTrue="1">
      <formula>OR($AD327, $AE327)</formula>
    </cfRule>
  </conditionalFormatting>
  <conditionalFormatting sqref="O328">
    <cfRule type="expression" dxfId="80" priority="81" stopIfTrue="1">
      <formula>OR($AD328, $AE328)</formula>
    </cfRule>
  </conditionalFormatting>
  <conditionalFormatting sqref="O329">
    <cfRule type="expression" dxfId="79" priority="80" stopIfTrue="1">
      <formula>OR($AD329, $AE329)</formula>
    </cfRule>
  </conditionalFormatting>
  <conditionalFormatting sqref="P329:S329">
    <cfRule type="expression" dxfId="78" priority="79" stopIfTrue="1">
      <formula>$A329&lt;&gt;0</formula>
    </cfRule>
  </conditionalFormatting>
  <conditionalFormatting sqref="O330">
    <cfRule type="expression" dxfId="77" priority="78" stopIfTrue="1">
      <formula>OR($AD330, $AE330)</formula>
    </cfRule>
  </conditionalFormatting>
  <conditionalFormatting sqref="O331">
    <cfRule type="expression" dxfId="76" priority="77" stopIfTrue="1">
      <formula>OR($AD331, $AE331)</formula>
    </cfRule>
  </conditionalFormatting>
  <conditionalFormatting sqref="O332">
    <cfRule type="expression" dxfId="75" priority="76" stopIfTrue="1">
      <formula>OR($AD332, $AE332)</formula>
    </cfRule>
  </conditionalFormatting>
  <conditionalFormatting sqref="O333">
    <cfRule type="expression" dxfId="74" priority="75" stopIfTrue="1">
      <formula>OR($AD333, $AE333)</formula>
    </cfRule>
  </conditionalFormatting>
  <conditionalFormatting sqref="P333:S333">
    <cfRule type="expression" dxfId="73" priority="74" stopIfTrue="1">
      <formula>$A333&lt;&gt;0</formula>
    </cfRule>
  </conditionalFormatting>
  <conditionalFormatting sqref="O334">
    <cfRule type="expression" dxfId="72" priority="73" stopIfTrue="1">
      <formula>OR($AD334, $AE334)</formula>
    </cfRule>
  </conditionalFormatting>
  <conditionalFormatting sqref="O335">
    <cfRule type="expression" dxfId="71" priority="72" stopIfTrue="1">
      <formula>OR($AD335, $AE335)</formula>
    </cfRule>
  </conditionalFormatting>
  <conditionalFormatting sqref="O336">
    <cfRule type="expression" dxfId="70" priority="71" stopIfTrue="1">
      <formula>OR($AD336, $AE336)</formula>
    </cfRule>
  </conditionalFormatting>
  <conditionalFormatting sqref="P336:S336">
    <cfRule type="expression" dxfId="69" priority="70" stopIfTrue="1">
      <formula>$A336&lt;&gt;0</formula>
    </cfRule>
  </conditionalFormatting>
  <conditionalFormatting sqref="O337">
    <cfRule type="expression" dxfId="68" priority="69" stopIfTrue="1">
      <formula>OR($AD337, $AE337)</formula>
    </cfRule>
  </conditionalFormatting>
  <conditionalFormatting sqref="O338">
    <cfRule type="expression" dxfId="67" priority="68" stopIfTrue="1">
      <formula>OR($AD338, $AE338)</formula>
    </cfRule>
  </conditionalFormatting>
  <conditionalFormatting sqref="O339">
    <cfRule type="expression" dxfId="66" priority="67" stopIfTrue="1">
      <formula>OR($AD339, $AE339)</formula>
    </cfRule>
  </conditionalFormatting>
  <conditionalFormatting sqref="P339:S339">
    <cfRule type="expression" dxfId="65" priority="66" stopIfTrue="1">
      <formula>$A339&lt;&gt;0</formula>
    </cfRule>
  </conditionalFormatting>
  <conditionalFormatting sqref="O340">
    <cfRule type="expression" dxfId="64" priority="65" stopIfTrue="1">
      <formula>OR($AD340, $AE340)</formula>
    </cfRule>
  </conditionalFormatting>
  <conditionalFormatting sqref="O341">
    <cfRule type="expression" dxfId="63" priority="64" stopIfTrue="1">
      <formula>OR($AD341, $AE341)</formula>
    </cfRule>
  </conditionalFormatting>
  <conditionalFormatting sqref="O342">
    <cfRule type="expression" dxfId="62" priority="63" stopIfTrue="1">
      <formula>OR($AD342, $AE342)</formula>
    </cfRule>
  </conditionalFormatting>
  <conditionalFormatting sqref="O343">
    <cfRule type="expression" dxfId="61" priority="62" stopIfTrue="1">
      <formula>OR($AD343, $AE343)</formula>
    </cfRule>
  </conditionalFormatting>
  <conditionalFormatting sqref="O344">
    <cfRule type="expression" dxfId="60" priority="61" stopIfTrue="1">
      <formula>OR($AD344, $AE344)</formula>
    </cfRule>
  </conditionalFormatting>
  <conditionalFormatting sqref="P344:S344">
    <cfRule type="expression" dxfId="59" priority="60" stopIfTrue="1">
      <formula>$A344&lt;&gt;0</formula>
    </cfRule>
  </conditionalFormatting>
  <conditionalFormatting sqref="O345">
    <cfRule type="expression" dxfId="58" priority="59" stopIfTrue="1">
      <formula>OR($AD345, $AE345)</formula>
    </cfRule>
  </conditionalFormatting>
  <conditionalFormatting sqref="O346">
    <cfRule type="expression" dxfId="57" priority="58" stopIfTrue="1">
      <formula>OR($AD346, $AE346)</formula>
    </cfRule>
  </conditionalFormatting>
  <conditionalFormatting sqref="O347">
    <cfRule type="expression" dxfId="56" priority="57" stopIfTrue="1">
      <formula>OR($AD347, $AE347)</formula>
    </cfRule>
  </conditionalFormatting>
  <conditionalFormatting sqref="O348">
    <cfRule type="expression" dxfId="55" priority="56" stopIfTrue="1">
      <formula>OR($AD348, $AE348)</formula>
    </cfRule>
  </conditionalFormatting>
  <conditionalFormatting sqref="P348:S348">
    <cfRule type="expression" dxfId="54" priority="55" stopIfTrue="1">
      <formula>$A348&lt;&gt;0</formula>
    </cfRule>
  </conditionalFormatting>
  <conditionalFormatting sqref="O349">
    <cfRule type="expression" dxfId="53" priority="54" stopIfTrue="1">
      <formula>OR($AD349, $AE349)</formula>
    </cfRule>
  </conditionalFormatting>
  <conditionalFormatting sqref="O350">
    <cfRule type="expression" dxfId="52" priority="53" stopIfTrue="1">
      <formula>OR($AD350, $AE350)</formula>
    </cfRule>
  </conditionalFormatting>
  <conditionalFormatting sqref="O351">
    <cfRule type="expression" dxfId="51" priority="52" stopIfTrue="1">
      <formula>OR($AD351, $AE351)</formula>
    </cfRule>
  </conditionalFormatting>
  <conditionalFormatting sqref="O352">
    <cfRule type="expression" dxfId="50" priority="51" stopIfTrue="1">
      <formula>OR($AD352, $AE352)</formula>
    </cfRule>
  </conditionalFormatting>
  <conditionalFormatting sqref="P352:S352">
    <cfRule type="expression" dxfId="49" priority="50" stopIfTrue="1">
      <formula>$A352&lt;&gt;0</formula>
    </cfRule>
  </conditionalFormatting>
  <conditionalFormatting sqref="O353">
    <cfRule type="expression" dxfId="48" priority="49" stopIfTrue="1">
      <formula>OR($AD353, $AE353)</formula>
    </cfRule>
  </conditionalFormatting>
  <conditionalFormatting sqref="O354">
    <cfRule type="expression" dxfId="47" priority="48" stopIfTrue="1">
      <formula>OR($AD354, $AE354)</formula>
    </cfRule>
  </conditionalFormatting>
  <conditionalFormatting sqref="O355">
    <cfRule type="expression" dxfId="46" priority="47" stopIfTrue="1">
      <formula>OR($AD355, $AE355)</formula>
    </cfRule>
  </conditionalFormatting>
  <conditionalFormatting sqref="O356">
    <cfRule type="expression" dxfId="45" priority="46" stopIfTrue="1">
      <formula>OR($AD356, $AE356)</formula>
    </cfRule>
  </conditionalFormatting>
  <conditionalFormatting sqref="O357">
    <cfRule type="expression" dxfId="44" priority="45" stopIfTrue="1">
      <formula>OR($AD357, $AE357)</formula>
    </cfRule>
  </conditionalFormatting>
  <conditionalFormatting sqref="O358">
    <cfRule type="expression" dxfId="43" priority="44" stopIfTrue="1">
      <formula>OR($AD358, $AE358)</formula>
    </cfRule>
  </conditionalFormatting>
  <conditionalFormatting sqref="O359">
    <cfRule type="expression" dxfId="42" priority="43" stopIfTrue="1">
      <formula>OR($AD359, $AE359)</formula>
    </cfRule>
  </conditionalFormatting>
  <conditionalFormatting sqref="O360">
    <cfRule type="expression" dxfId="41" priority="42" stopIfTrue="1">
      <formula>OR($AD360, $AE360)</formula>
    </cfRule>
  </conditionalFormatting>
  <conditionalFormatting sqref="P360:S360">
    <cfRule type="expression" dxfId="40" priority="41" stopIfTrue="1">
      <formula>$A360&lt;&gt;0</formula>
    </cfRule>
  </conditionalFormatting>
  <conditionalFormatting sqref="O361">
    <cfRule type="expression" dxfId="39" priority="40" stopIfTrue="1">
      <formula>OR($AD361, $AE361)</formula>
    </cfRule>
  </conditionalFormatting>
  <conditionalFormatting sqref="O362">
    <cfRule type="expression" dxfId="38" priority="39" stopIfTrue="1">
      <formula>OR($AD362, $AE362)</formula>
    </cfRule>
  </conditionalFormatting>
  <conditionalFormatting sqref="O363">
    <cfRule type="expression" dxfId="37" priority="38" stopIfTrue="1">
      <formula>OR($AD363, $AE363)</formula>
    </cfRule>
  </conditionalFormatting>
  <conditionalFormatting sqref="O364">
    <cfRule type="expression" dxfId="36" priority="37" stopIfTrue="1">
      <formula>OR($AD364, $AE364)</formula>
    </cfRule>
  </conditionalFormatting>
  <conditionalFormatting sqref="O365">
    <cfRule type="expression" dxfId="35" priority="36" stopIfTrue="1">
      <formula>OR($AD365, $AE365)</formula>
    </cfRule>
  </conditionalFormatting>
  <conditionalFormatting sqref="O366">
    <cfRule type="expression" dxfId="34" priority="35" stopIfTrue="1">
      <formula>OR($AD366, $AE366)</formula>
    </cfRule>
  </conditionalFormatting>
  <conditionalFormatting sqref="P366:S366">
    <cfRule type="expression" dxfId="33" priority="34" stopIfTrue="1">
      <formula>$A366&lt;&gt;0</formula>
    </cfRule>
  </conditionalFormatting>
  <conditionalFormatting sqref="O367">
    <cfRule type="expression" dxfId="32" priority="33" stopIfTrue="1">
      <formula>OR($AD367, $AE367)</formula>
    </cfRule>
  </conditionalFormatting>
  <conditionalFormatting sqref="O368">
    <cfRule type="expression" dxfId="31" priority="32" stopIfTrue="1">
      <formula>OR($AD368, $AE368)</formula>
    </cfRule>
  </conditionalFormatting>
  <conditionalFormatting sqref="O369">
    <cfRule type="expression" dxfId="30" priority="31" stopIfTrue="1">
      <formula>OR($AD369, $AE369)</formula>
    </cfRule>
  </conditionalFormatting>
  <conditionalFormatting sqref="O370">
    <cfRule type="expression" dxfId="29" priority="30" stopIfTrue="1">
      <formula>OR($AD370, $AE370)</formula>
    </cfRule>
  </conditionalFormatting>
  <conditionalFormatting sqref="O371">
    <cfRule type="expression" dxfId="28" priority="29" stopIfTrue="1">
      <formula>OR($AD371, $AE371)</formula>
    </cfRule>
  </conditionalFormatting>
  <conditionalFormatting sqref="P371:S371">
    <cfRule type="expression" dxfId="27" priority="28" stopIfTrue="1">
      <formula>$A371&lt;&gt;0</formula>
    </cfRule>
  </conditionalFormatting>
  <conditionalFormatting sqref="O372">
    <cfRule type="expression" dxfId="26" priority="27" stopIfTrue="1">
      <formula>OR($AD372, $AE372)</formula>
    </cfRule>
  </conditionalFormatting>
  <conditionalFormatting sqref="P372:S372">
    <cfRule type="expression" dxfId="25" priority="26" stopIfTrue="1">
      <formula>AND($O372="○",TRIM($P372)="")</formula>
    </cfRule>
  </conditionalFormatting>
  <conditionalFormatting sqref="O373">
    <cfRule type="expression" dxfId="24" priority="25" stopIfTrue="1">
      <formula>OR($AD373, $AE373)</formula>
    </cfRule>
  </conditionalFormatting>
  <conditionalFormatting sqref="O374">
    <cfRule type="expression" dxfId="23" priority="24" stopIfTrue="1">
      <formula>OR($AD374, $AE374)</formula>
    </cfRule>
  </conditionalFormatting>
  <conditionalFormatting sqref="O375">
    <cfRule type="expression" dxfId="22" priority="23" stopIfTrue="1">
      <formula>OR($AD375, $AE375)</formula>
    </cfRule>
  </conditionalFormatting>
  <conditionalFormatting sqref="O376">
    <cfRule type="expression" dxfId="21" priority="22" stopIfTrue="1">
      <formula>OR($AD376, $AE376)</formula>
    </cfRule>
  </conditionalFormatting>
  <conditionalFormatting sqref="P376:S376">
    <cfRule type="expression" dxfId="20" priority="21" stopIfTrue="1">
      <formula>$A376&lt;&gt;0</formula>
    </cfRule>
  </conditionalFormatting>
  <conditionalFormatting sqref="O377">
    <cfRule type="expression" dxfId="19" priority="20" stopIfTrue="1">
      <formula>OR($AD377, $AE377)</formula>
    </cfRule>
  </conditionalFormatting>
  <conditionalFormatting sqref="O378">
    <cfRule type="expression" dxfId="18" priority="19" stopIfTrue="1">
      <formula>OR($AD378, $AE378)</formula>
    </cfRule>
  </conditionalFormatting>
  <conditionalFormatting sqref="O379">
    <cfRule type="expression" dxfId="17" priority="18" stopIfTrue="1">
      <formula>OR($AD379, $AE379)</formula>
    </cfRule>
  </conditionalFormatting>
  <conditionalFormatting sqref="O380">
    <cfRule type="expression" dxfId="16" priority="17" stopIfTrue="1">
      <formula>OR($AD380, $AE380)</formula>
    </cfRule>
  </conditionalFormatting>
  <conditionalFormatting sqref="O381">
    <cfRule type="expression" dxfId="15" priority="16" stopIfTrue="1">
      <formula>OR($AD381, $AE381)</formula>
    </cfRule>
  </conditionalFormatting>
  <conditionalFormatting sqref="P381:S381">
    <cfRule type="expression" dxfId="14" priority="15" stopIfTrue="1">
      <formula>$A381&lt;&gt;0</formula>
    </cfRule>
  </conditionalFormatting>
  <conditionalFormatting sqref="O382">
    <cfRule type="expression" dxfId="13" priority="14" stopIfTrue="1">
      <formula>OR($AD382, $AE382)</formula>
    </cfRule>
  </conditionalFormatting>
  <conditionalFormatting sqref="O383">
    <cfRule type="expression" dxfId="12" priority="13" stopIfTrue="1">
      <formula>OR($AD383, $AE383)</formula>
    </cfRule>
  </conditionalFormatting>
  <conditionalFormatting sqref="O384">
    <cfRule type="expression" dxfId="11" priority="12" stopIfTrue="1">
      <formula>OR($AD384, $AE384)</formula>
    </cfRule>
  </conditionalFormatting>
  <conditionalFormatting sqref="O385">
    <cfRule type="expression" dxfId="10" priority="11" stopIfTrue="1">
      <formula>OR($AD385, $AE385)</formula>
    </cfRule>
  </conditionalFormatting>
  <conditionalFormatting sqref="O386">
    <cfRule type="expression" dxfId="9" priority="10" stopIfTrue="1">
      <formula>OR($AD386, $AE386)</formula>
    </cfRule>
  </conditionalFormatting>
  <conditionalFormatting sqref="P386:S386">
    <cfRule type="expression" dxfId="8" priority="9" stopIfTrue="1">
      <formula>$A386&lt;&gt;0</formula>
    </cfRule>
  </conditionalFormatting>
  <conditionalFormatting sqref="O387">
    <cfRule type="expression" dxfId="7" priority="8" stopIfTrue="1">
      <formula>OR($AD387, $AE387)</formula>
    </cfRule>
  </conditionalFormatting>
  <conditionalFormatting sqref="O388">
    <cfRule type="expression" dxfId="6" priority="7" stopIfTrue="1">
      <formula>OR($AD388, $AE388)</formula>
    </cfRule>
  </conditionalFormatting>
  <conditionalFormatting sqref="O389">
    <cfRule type="expression" dxfId="5" priority="6" stopIfTrue="1">
      <formula>OR($AD389, $AE389)</formula>
    </cfRule>
  </conditionalFormatting>
  <conditionalFormatting sqref="P389:S389">
    <cfRule type="expression" dxfId="4" priority="5" stopIfTrue="1">
      <formula>$A389&lt;&gt;0</formula>
    </cfRule>
  </conditionalFormatting>
  <conditionalFormatting sqref="O390">
    <cfRule type="expression" dxfId="3" priority="4" stopIfTrue="1">
      <formula>OR($AD390, $AE390)</formula>
    </cfRule>
  </conditionalFormatting>
  <conditionalFormatting sqref="P390:S390">
    <cfRule type="expression" dxfId="2" priority="3" stopIfTrue="1">
      <formula>AND($O390="○",TRIM($P390)="")</formula>
    </cfRule>
  </conditionalFormatting>
  <conditionalFormatting sqref="O391">
    <cfRule type="expression" dxfId="1" priority="2" stopIfTrue="1">
      <formula>OR($AD391, $AE391)</formula>
    </cfRule>
  </conditionalFormatting>
  <conditionalFormatting sqref="P391:S391">
    <cfRule type="expression" dxfId="0" priority="1" stopIfTrue="1">
      <formula>AND($O391="○",TRIM($P391)="")</formula>
    </cfRule>
  </conditionalFormatting>
  <dataValidations count="242">
    <dataValidation imeMode="hiragana" allowBlank="1" showInputMessage="1" showErrorMessage="1" sqref="P222:S222 T222:U222 P227:S227 T227:U227 P231:S231 T231:U231 V228:Y231 P233:S233 T233:U233 P235:S235 T235:U235 P240:S240 T240:U240 V236:Y240 P245:S245 T245:U245 V241:Y245 P249:S249 T249:U249 P253:S253 T253:U253 V250:Y253 P261:S261 T261:U261 V254:Y261 P268:S268 T268:U268 P273:S273 T273:U273 P278:S278 T278:U278 P282:S282 T282:U282 P285:S285 T285:U285 V283:Y285 P288:S288 T288:U288 P293:S293 T293:U293 P297:S297 T297:U297 P302:S302 T302:U302 P305:S305 T305:U305 P312:S312 T312:U312 P321:S321 T321:U321 P325:S325 T325:U325 V322:Y325 P329:S329 T329:U329 P333:S333 T333:U333 V330:Y333 P336:S336 T336:U336 P339:S339 T339:U339 P344:S344 T344:U344 P348:S348 T348:U348 P352:S352 T352:U352 P360:S360 T360:U360 P366:S366 T366:U366 P371:S371 T371:U371 P372:S372 T372:U372 P376:S376 T376:U376 P381:S381 T381:U381 P386:S386 T386:U386 P389:S389 T389:U389 P390:S390 T390:U390 P391:S391 T391:U391" xr:uid="{E2B410F9-928D-42AA-97F6-58BD09059ED3}"/>
    <dataValidation imeMode="hiragana" allowBlank="1" showInputMessage="1" showErrorMessage="1" sqref="I22:Y22" xr:uid="{DE4F73C5-2871-4C65-AD72-D0CA00169BB8}"/>
    <dataValidation type="whole" imeMode="halfAlpha" allowBlank="1" showInputMessage="1" showErrorMessage="1" error="7桁の数字を入力してください" sqref="I20:M20" xr:uid="{F297EC8A-E574-45B0-B395-56A1C752C39C}">
      <formula1>0</formula1>
      <formula2>9999999</formula2>
    </dataValidation>
    <dataValidation imeMode="fullKatakana" allowBlank="1" showInputMessage="1" showErrorMessage="1" sqref="I24:Y24" xr:uid="{947F0A98-E8E1-4033-95DD-D46CE2E9BA3D}"/>
    <dataValidation imeMode="hiragana" allowBlank="1" showInputMessage="1" showErrorMessage="1" sqref="I26:Y26" xr:uid="{ABF8CA65-BB38-4056-9B46-C67CB31FDD89}"/>
    <dataValidation imeMode="hiragana" allowBlank="1" showInputMessage="1" showErrorMessage="1" sqref="I28:Y28" xr:uid="{0CF57DD5-230D-41DF-BB68-418CA1388FBA}"/>
    <dataValidation imeMode="fullKatakana" allowBlank="1" showInputMessage="1" showErrorMessage="1" sqref="I30:Y30" xr:uid="{33A62EBB-2D44-4049-82E7-9590F01AAA01}"/>
    <dataValidation imeMode="hiragana" allowBlank="1" showInputMessage="1" showErrorMessage="1" sqref="I32:Y32" xr:uid="{E5319717-E317-49AC-A2B3-71269B3A2F47}"/>
    <dataValidation imeMode="halfAlpha" allowBlank="1" showInputMessage="1" showErrorMessage="1" sqref="I34:M34" xr:uid="{7C9881FF-A496-42BC-A3E0-5BB673E67B73}"/>
    <dataValidation imeMode="halfAlpha" allowBlank="1" showInputMessage="1" showErrorMessage="1" sqref="P34" xr:uid="{677C0345-08BB-43F5-9D85-50E81FA65CEB}"/>
    <dataValidation imeMode="halfAlpha" allowBlank="1" showInputMessage="1" showErrorMessage="1" sqref="I36:M36" xr:uid="{AB7BEE27-721D-48B2-8605-CD495C9BB247}"/>
    <dataValidation imeMode="halfAlpha" allowBlank="1" showInputMessage="1" showErrorMessage="1" sqref="I38:Y38" xr:uid="{D243EB18-127B-4E67-B977-C60B1176ECC4}"/>
    <dataValidation type="list" imeMode="halfAlpha" allowBlank="1" showInputMessage="1" showErrorMessage="1" error="リストから選択してください" sqref="I40:M40" xr:uid="{1A395DAA-38D6-4FBF-AE51-00373DCD5A9C}">
      <formula1>"一致する,一致しない"</formula1>
    </dataValidation>
    <dataValidation type="whole" imeMode="halfAlpha" allowBlank="1" showInputMessage="1" showErrorMessage="1" error="7桁の数字を入力してください" sqref="I44:M44" xr:uid="{EE38E38D-68F4-46E6-8054-76E3830D0284}">
      <formula1>0</formula1>
      <formula2>9999999</formula2>
    </dataValidation>
    <dataValidation imeMode="hiragana" allowBlank="1" showInputMessage="1" showErrorMessage="1" sqref="I46:Y46" xr:uid="{0AC9ACB9-9237-44A7-8575-FCA371130592}"/>
    <dataValidation imeMode="halfAlpha" allowBlank="1" showInputMessage="1" showErrorMessage="1" sqref="I48:M48" xr:uid="{8602851D-8B8B-44EB-8975-5B806F169559}"/>
    <dataValidation imeMode="halfAlpha" allowBlank="1" showInputMessage="1" showErrorMessage="1" sqref="I50:M50" xr:uid="{1E9ED112-B244-44C4-A206-D04E454FBBC1}"/>
    <dataValidation imeMode="halfAlpha" allowBlank="1" showInputMessage="1" showErrorMessage="1" sqref="I52:Y52" xr:uid="{85D53C25-AEBF-47FA-9388-20BF9BE46503}"/>
    <dataValidation type="list" imeMode="halfAlpha" allowBlank="1" showInputMessage="1" showErrorMessage="1" error="リストから選択してください" sqref="I63:M63" xr:uid="{CFCDB8F8-5F87-4999-B558-0B1A39E48A95}">
      <formula1>"しない,する"</formula1>
    </dataValidation>
    <dataValidation type="whole" imeMode="halfAlpha" allowBlank="1" showInputMessage="1" showErrorMessage="1" error="7桁の数字を入力してください" sqref="I69:M69" xr:uid="{20A7E570-4005-440B-91AE-0342EB033A63}">
      <formula1>0</formula1>
      <formula2>9999999</formula2>
    </dataValidation>
    <dataValidation imeMode="hiragana" allowBlank="1" showInputMessage="1" showErrorMessage="1" sqref="I71:Y71" xr:uid="{49B64E38-CD70-4EF6-AC87-70571F238D12}"/>
    <dataValidation imeMode="fullKatakana" allowBlank="1" showInputMessage="1" showErrorMessage="1" sqref="I73:Y73" xr:uid="{04BE58FA-12C6-46E7-8DA7-7B2D70844CE5}"/>
    <dataValidation imeMode="hiragana" allowBlank="1" showInputMessage="1" showErrorMessage="1" sqref="I75:Y75" xr:uid="{7E591574-C322-4392-BBEA-2A425D545D91}"/>
    <dataValidation imeMode="hiragana" allowBlank="1" showInputMessage="1" showErrorMessage="1" sqref="I77:Y77" xr:uid="{9DAAAA18-5417-4227-8169-DE1ACE66D684}"/>
    <dataValidation imeMode="fullKatakana" allowBlank="1" showInputMessage="1" showErrorMessage="1" sqref="I79:Y79" xr:uid="{CBC3A3EA-C068-4B51-8C00-DD25D1244411}"/>
    <dataValidation imeMode="hiragana" allowBlank="1" showInputMessage="1" showErrorMessage="1" sqref="I81:Y81" xr:uid="{6A5C7642-EA66-4585-9AE8-037A52BF6943}"/>
    <dataValidation imeMode="halfAlpha" allowBlank="1" showInputMessage="1" showErrorMessage="1" sqref="I83:M83" xr:uid="{C4575A22-2BF0-4F88-82C4-B4284BB00CA3}"/>
    <dataValidation imeMode="halfAlpha" allowBlank="1" showInputMessage="1" showErrorMessage="1" sqref="P83" xr:uid="{BAA0C4CE-8C0C-499D-B3AF-1AB0B0920593}"/>
    <dataValidation imeMode="halfAlpha" allowBlank="1" showInputMessage="1" showErrorMessage="1" sqref="I85:M85" xr:uid="{BC407522-D92D-4B0D-9475-6BB30B201617}"/>
    <dataValidation imeMode="halfAlpha" allowBlank="1" showInputMessage="1" showErrorMessage="1" sqref="I87:Y87" xr:uid="{911ED3A2-5610-459D-9D2E-76E2F131CE40}"/>
    <dataValidation type="whole" imeMode="halfAlpha" allowBlank="1" showInputMessage="1" showErrorMessage="1" error="7桁の数字を入力してください" sqref="I91:M91" xr:uid="{5AE46DAB-4CE2-4F5F-B946-B6BBD2D14991}">
      <formula1>0</formula1>
      <formula2>9999999</formula2>
    </dataValidation>
    <dataValidation imeMode="hiragana" allowBlank="1" showInputMessage="1" showErrorMessage="1" sqref="I93:Y93" xr:uid="{0E610289-D17A-4FF8-B329-2F8FB16F6ED5}"/>
    <dataValidation imeMode="halfAlpha" allowBlank="1" showInputMessage="1" showErrorMessage="1" sqref="I95:M95" xr:uid="{8042BB96-9456-48C4-882C-00ABEFA46E56}"/>
    <dataValidation imeMode="halfAlpha" allowBlank="1" showInputMessage="1" showErrorMessage="1" sqref="I97:M97" xr:uid="{C9D5E849-3E09-4F8D-B544-2B3C7B65BE1A}"/>
    <dataValidation imeMode="halfAlpha" allowBlank="1" showInputMessage="1" showErrorMessage="1" sqref="I99:Y99" xr:uid="{97603859-3504-42CF-B82D-5580971AB932}"/>
    <dataValidation imeMode="hiragana" allowBlank="1" showInputMessage="1" showErrorMessage="1" sqref="I112:Y112" xr:uid="{F58C9DED-0142-44AB-BF13-863A5EE41A6E}"/>
    <dataValidation imeMode="fullKatakana" allowBlank="1" showInputMessage="1" showErrorMessage="1" sqref="I114:Y114" xr:uid="{A25E12AC-6C9B-4749-9269-30477DC00656}"/>
    <dataValidation imeMode="hiragana" allowBlank="1" showInputMessage="1" showErrorMessage="1" sqref="I116:Y116" xr:uid="{26983D0F-CAF4-4A6F-B361-928E7075FEA6}"/>
    <dataValidation type="whole" imeMode="halfAlpha" allowBlank="1" showInputMessage="1" showErrorMessage="1" error="7桁の数字を入力してください" sqref="I118:M118" xr:uid="{5AC755F2-C5CE-4F65-8E6A-C4AA28B1AC6B}">
      <formula1>0</formula1>
      <formula2>9999999</formula2>
    </dataValidation>
    <dataValidation imeMode="hiragana" allowBlank="1" showInputMessage="1" showErrorMessage="1" sqref="I120:Y120" xr:uid="{D886A27C-D0C1-451E-9A02-6281242001C0}"/>
    <dataValidation imeMode="halfAlpha" allowBlank="1" showInputMessage="1" showErrorMessage="1" sqref="I122:M122" xr:uid="{F37A64A8-A197-4259-8B43-DC9B2FB9A2C8}"/>
    <dataValidation imeMode="halfAlpha" allowBlank="1" showInputMessage="1" showErrorMessage="1" sqref="P122" xr:uid="{CB6D5CEB-38E1-4B88-99F1-A4309337CDA8}"/>
    <dataValidation imeMode="halfAlpha" allowBlank="1" showInputMessage="1" showErrorMessage="1" sqref="I124:M124" xr:uid="{0A92B9DE-71F2-4C84-B2F2-EFE50489A812}"/>
    <dataValidation imeMode="halfAlpha" allowBlank="1" showInputMessage="1" showErrorMessage="1" sqref="I126:Y126" xr:uid="{821AAC28-8545-42EB-9EA1-714AD344E29E}"/>
    <dataValidation type="list" imeMode="halfAlpha" allowBlank="1" showInputMessage="1" showErrorMessage="1" error="リストから選択してください" sqref="I153:M153" xr:uid="{9B4C701A-F9D8-4536-9C49-E9CCDDB829C2}">
      <formula1>"しない,する"</formula1>
    </dataValidation>
    <dataValidation imeMode="fullKatakana" allowBlank="1" showInputMessage="1" showErrorMessage="1" sqref="I155:Y155" xr:uid="{BD1EC119-C234-4648-AA3B-4B2BCC133466}"/>
    <dataValidation imeMode="hiragana" allowBlank="1" showInputMessage="1" showErrorMessage="1" sqref="I157:Y157" xr:uid="{C717892A-3A15-4918-8FAB-0A454165AF9E}"/>
    <dataValidation imeMode="halfAlpha" allowBlank="1" showInputMessage="1" showErrorMessage="1" sqref="I159:M159" xr:uid="{F07443EF-6269-4566-8689-E44E9B662997}"/>
    <dataValidation type="whole" imeMode="halfAlpha" allowBlank="1" showInputMessage="1" showErrorMessage="1" error="7桁の数字を入力してください" sqref="I161:M161" xr:uid="{CE193D16-7B40-408C-8A63-05C1481C6DAE}">
      <formula1>0</formula1>
      <formula2>9999999</formula2>
    </dataValidation>
    <dataValidation imeMode="hiragana" allowBlank="1" showInputMessage="1" showErrorMessage="1" sqref="I163:Y163" xr:uid="{67389EE7-888F-4FF6-9D3E-D64495232A35}"/>
    <dataValidation imeMode="halfAlpha" allowBlank="1" showInputMessage="1" showErrorMessage="1" sqref="I165:M165" xr:uid="{723FB374-803B-44A2-B30B-9BE011A73D6C}"/>
    <dataValidation imeMode="halfAlpha" allowBlank="1" showInputMessage="1" showErrorMessage="1" sqref="I167:M167" xr:uid="{A779F900-15F5-4873-A470-665712341D3C}"/>
    <dataValidation imeMode="halfAlpha" allowBlank="1" showInputMessage="1" showErrorMessage="1" sqref="I169:Y169" xr:uid="{6F9DFDFC-74C0-4E86-B21F-A3ACF4BED911}"/>
    <dataValidation type="whole" imeMode="halfAlpha" allowBlank="1" showInputMessage="1" showErrorMessage="1" error="有効な数字を入力してください。10兆円以上になる場合は、9,999,999,999と入力してください" sqref="I176:M176" xr:uid="{E0EEBC8C-1553-47BD-BFAE-0BEFDDDB66CD}">
      <formula1>-9999999999</formula1>
      <formula2>9999999999</formula2>
    </dataValidation>
    <dataValidation type="whole" imeMode="halfAlpha" allowBlank="1" showInputMessage="1" showErrorMessage="1" error="有効な数字を入力してください" sqref="I178:M178" xr:uid="{77DAE8E2-2DDA-4E99-8676-ADEFE3E35859}">
      <formula1>0</formula1>
      <formula2>9999999999</formula2>
    </dataValidation>
    <dataValidation type="whole" imeMode="halfAlpha" allowBlank="1" showInputMessage="1" showErrorMessage="1" error="有効な数字を入力してください" sqref="I186:M186" xr:uid="{8D9826C0-5010-44B9-8A0E-C67489FC2017}">
      <formula1>0</formula1>
      <formula2>9999999999</formula2>
    </dataValidation>
    <dataValidation type="list" imeMode="halfAlpha" allowBlank="1" showInputMessage="1" showErrorMessage="1" error="リストから選択してください" sqref="I188:M188" xr:uid="{DEDB99B3-990E-466A-A23D-E1C04A38D7A8}">
      <formula1>"有,無"</formula1>
    </dataValidation>
    <dataValidation type="list" imeMode="halfAlpha" allowBlank="1" showInputMessage="1" showErrorMessage="1" error="リストから選択してください" sqref="I190:M190" xr:uid="{86846C39-0CEE-4BBC-B3B2-9F8EF2683051}">
      <formula1>"有,無"</formula1>
    </dataValidation>
    <dataValidation type="list" imeMode="halfAlpha" allowBlank="1" showInputMessage="1" showErrorMessage="1" error="リストから選択してください" sqref="I192:M192" xr:uid="{0DAF0A86-3BF3-4A3E-B890-39093CAF9659}">
      <formula1>"有,無"</formula1>
    </dataValidation>
    <dataValidation type="list" imeMode="halfAlpha" allowBlank="1" showInputMessage="1" showErrorMessage="1" error="リストから選択してください" sqref="I194:M194" xr:uid="{4F2C2558-57B9-40BB-A54D-FCE552536749}">
      <formula1>"有,無"</formula1>
    </dataValidation>
    <dataValidation type="list" imeMode="halfAlpha" allowBlank="1" showInputMessage="1" showErrorMessage="1" error="リストから選択してください" sqref="I196:M196" xr:uid="{D29E92BD-9DF9-4D26-864A-82B6A42A7A33}">
      <formula1>"有,無"</formula1>
    </dataValidation>
    <dataValidation type="list" imeMode="halfAlpha" allowBlank="1" showInputMessage="1" showErrorMessage="1" error="リストから選択してください" sqref="H204:K204" xr:uid="{BC208641-7719-42B5-B21A-D5C19D97E2B9}">
      <formula1>"2,3"</formula1>
    </dataValidation>
    <dataValidation type="whole" imeMode="halfAlpha" allowBlank="1" showInputMessage="1" showErrorMessage="1" error="有効な数字を入力してください。10兆円以上になる場合は、9,999,999,999と入力してください" sqref="H205:K205" xr:uid="{E93D08E3-429D-42B7-8B5F-52FDDBDAB78D}">
      <formula1>-9999999999</formula1>
      <formula2>9999999999</formula2>
    </dataValidation>
    <dataValidation allowBlank="1" showInputMessage="1" showErrorMessage="1" sqref="B210 B211 B212 B217 B223 B228 B232 B234 B236 B241 B246 B250 B254 B262 B269 B274 B279 B283 B286 B289 B294 B298 B303 B304 B306 B313 B322 B326 B330 B334 B337 B340 B345 B349 B353 B361 B367 B372 B373 B377 B382 B387 B390 B391" xr:uid="{CEDB0E63-8E83-4E72-BFE2-17F143828AEA}"/>
    <dataValidation type="list" imeMode="halfAlpha" allowBlank="1" showInputMessage="1" showErrorMessage="1" error="リストから選択してください" sqref="H210:O210" xr:uid="{7F08C783-D687-4282-9272-E591142F645B}">
      <formula1>大分類</formula1>
    </dataValidation>
    <dataValidation type="list" imeMode="halfAlpha" allowBlank="1" showInputMessage="1" showErrorMessage="1" error="リストから選択してください" sqref="H211:O211" xr:uid="{E6904A82-7E60-4188-9EB8-80501E693A45}">
      <formula1>大分類</formula1>
    </dataValidation>
    <dataValidation type="list" imeMode="halfAlpha" allowBlank="1" showInputMessage="1" showErrorMessage="1" error="リストから選択してください" sqref="H212:O212" xr:uid="{0720FF95-C46C-40D2-98C0-48484E957DED}">
      <formula1>大分類</formula1>
    </dataValidation>
    <dataValidation type="list" imeMode="halfAlpha" allowBlank="1" showInputMessage="1" showErrorMessage="1" error="リストから選択してください" sqref="O217" xr:uid="{762FD32F-4C52-4F63-B208-0AF4E414B1C1}">
      <formula1>"○,　"</formula1>
    </dataValidation>
    <dataValidation type="list" imeMode="halfAlpha" allowBlank="1" showInputMessage="1" showErrorMessage="1" error="リストから選択してください" sqref="O218" xr:uid="{3EABC27A-6C8C-4FB0-B327-D76EDE701EAC}">
      <formula1>"○,　"</formula1>
    </dataValidation>
    <dataValidation type="list" imeMode="halfAlpha" allowBlank="1" showInputMessage="1" showErrorMessage="1" error="リストから選択してください" sqref="O219" xr:uid="{4BFBBCB8-8146-4C8C-A18F-3F8D3CAF50B8}">
      <formula1>"○,　"</formula1>
    </dataValidation>
    <dataValidation type="list" imeMode="halfAlpha" allowBlank="1" showInputMessage="1" showErrorMessage="1" error="リストから選択してください" sqref="O220" xr:uid="{4A896862-C4B2-45FB-9A6C-287703F81CA6}">
      <formula1>"○,　"</formula1>
    </dataValidation>
    <dataValidation type="list" imeMode="halfAlpha" allowBlank="1" showInputMessage="1" showErrorMessage="1" error="リストから選択してください" sqref="O221" xr:uid="{77BBEB9B-A9DA-4D1B-9EFB-16F5048830DB}">
      <formula1>"○,　"</formula1>
    </dataValidation>
    <dataValidation type="list" imeMode="halfAlpha" allowBlank="1" showInputMessage="1" showErrorMessage="1" error="リストから選択してください" sqref="O222" xr:uid="{592215CD-1801-4EE5-A26E-6AB084DCE9FC}">
      <formula1>"○,　"</formula1>
    </dataValidation>
    <dataValidation type="list" imeMode="halfAlpha" allowBlank="1" showInputMessage="1" showErrorMessage="1" error="リストから選択してください" sqref="O223" xr:uid="{07693001-00D8-4E08-846E-A268C6CA68B6}">
      <formula1>"○,　"</formula1>
    </dataValidation>
    <dataValidation type="list" imeMode="halfAlpha" allowBlank="1" showInputMessage="1" showErrorMessage="1" error="リストから選択してください" sqref="O224" xr:uid="{4E86E0B2-5ADC-4722-AF32-A3104E30E4FC}">
      <formula1>"○,　"</formula1>
    </dataValidation>
    <dataValidation type="list" imeMode="halfAlpha" allowBlank="1" showInputMessage="1" showErrorMessage="1" error="リストから選択してください" sqref="O225" xr:uid="{B5A9064F-37C3-4E5C-8195-BF38A107D529}">
      <formula1>"○,　"</formula1>
    </dataValidation>
    <dataValidation type="list" imeMode="halfAlpha" allowBlank="1" showInputMessage="1" showErrorMessage="1" error="リストから選択してください" sqref="O226" xr:uid="{D16D5E23-410B-4C92-9F2E-8037AAE2DC6A}">
      <formula1>"○,　"</formula1>
    </dataValidation>
    <dataValidation type="list" imeMode="halfAlpha" allowBlank="1" showInputMessage="1" showErrorMessage="1" error="リストから選択してください" sqref="O227" xr:uid="{3D8774B0-1C29-4979-91C6-15BFA8C73A7D}">
      <formula1>"○,　"</formula1>
    </dataValidation>
    <dataValidation type="list" imeMode="halfAlpha" allowBlank="1" showInputMessage="1" showErrorMessage="1" error="リストから選択してください" sqref="O228" xr:uid="{D91A5EF7-18AD-4962-B4E3-1B5F5352F1E6}">
      <formula1>"○,　"</formula1>
    </dataValidation>
    <dataValidation type="list" imeMode="halfAlpha" allowBlank="1" showInputMessage="1" showErrorMessage="1" error="リストから選択してください" sqref="O229" xr:uid="{E03C9C91-4689-4037-800A-27533A6444F9}">
      <formula1>"○,　"</formula1>
    </dataValidation>
    <dataValidation type="list" imeMode="halfAlpha" allowBlank="1" showInputMessage="1" showErrorMessage="1" error="リストから選択してください" sqref="O230" xr:uid="{B91D29E2-9AD9-4F69-8FD2-1C362CA87C63}">
      <formula1>"○,　"</formula1>
    </dataValidation>
    <dataValidation type="list" imeMode="halfAlpha" allowBlank="1" showInputMessage="1" showErrorMessage="1" error="リストから選択してください" sqref="O231" xr:uid="{EC93D68E-5746-4EA3-B3AD-C3066D4C566A}">
      <formula1>"○,　"</formula1>
    </dataValidation>
    <dataValidation type="list" imeMode="halfAlpha" allowBlank="1" showInputMessage="1" showErrorMessage="1" error="リストから選択してください" sqref="O232" xr:uid="{C2539718-5CA8-4E0A-8CE1-257F1A495760}">
      <formula1>"○,　"</formula1>
    </dataValidation>
    <dataValidation type="list" imeMode="halfAlpha" allowBlank="1" showInputMessage="1" showErrorMessage="1" error="リストから選択してください" sqref="O233" xr:uid="{FC66BCAF-E2B8-423D-8E81-9F09C8D5E5AD}">
      <formula1>"○,　"</formula1>
    </dataValidation>
    <dataValidation type="list" imeMode="halfAlpha" allowBlank="1" showInputMessage="1" showErrorMessage="1" error="リストから選択してください" sqref="O234" xr:uid="{8846318D-46EC-4D3E-87C3-68C6F196092C}">
      <formula1>"○,　"</formula1>
    </dataValidation>
    <dataValidation type="list" imeMode="halfAlpha" allowBlank="1" showInputMessage="1" showErrorMessage="1" error="リストから選択してください" sqref="O235" xr:uid="{B54E07B4-1D24-42CA-A86F-03361FE2FF0A}">
      <formula1>"○,　"</formula1>
    </dataValidation>
    <dataValidation type="list" imeMode="halfAlpha" allowBlank="1" showInputMessage="1" showErrorMessage="1" error="リストから選択してください" sqref="O236" xr:uid="{5A4B711F-11D5-43C8-93D6-35570ABEAA0F}">
      <formula1>"○,　"</formula1>
    </dataValidation>
    <dataValidation type="list" imeMode="halfAlpha" allowBlank="1" showInputMessage="1" showErrorMessage="1" error="リストから選択してください" sqref="O237" xr:uid="{B92852E5-1EA0-4132-BC37-D1CE1B869B07}">
      <formula1>"○,　"</formula1>
    </dataValidation>
    <dataValidation type="list" imeMode="halfAlpha" allowBlank="1" showInputMessage="1" showErrorMessage="1" error="リストから選択してください" sqref="O238" xr:uid="{8414F6B3-AF77-4A76-B0BA-1E254DBBD2F1}">
      <formula1>"○,　"</formula1>
    </dataValidation>
    <dataValidation type="list" imeMode="halfAlpha" allowBlank="1" showInputMessage="1" showErrorMessage="1" error="リストから選択してください" sqref="O239" xr:uid="{929FC146-296A-449D-86D1-77BA7D115D9F}">
      <formula1>"○,　"</formula1>
    </dataValidation>
    <dataValidation type="list" imeMode="halfAlpha" allowBlank="1" showInputMessage="1" showErrorMessage="1" error="リストから選択してください" sqref="O240" xr:uid="{0DAE1108-B5A1-4BD2-BC52-8211E59078B0}">
      <formula1>"○,　"</formula1>
    </dataValidation>
    <dataValidation type="list" imeMode="halfAlpha" allowBlank="1" showInputMessage="1" showErrorMessage="1" error="リストから選択してください" sqref="O241" xr:uid="{44BDC019-4421-41A5-B830-B694811BE227}">
      <formula1>"○,　"</formula1>
    </dataValidation>
    <dataValidation type="list" imeMode="halfAlpha" allowBlank="1" showInputMessage="1" showErrorMessage="1" error="リストから選択してください" sqref="O242" xr:uid="{9CF9F403-1B56-4033-9E0F-69653A9EFB75}">
      <formula1>"○,　"</formula1>
    </dataValidation>
    <dataValidation type="list" imeMode="halfAlpha" allowBlank="1" showInputMessage="1" showErrorMessage="1" error="リストから選択してください" sqref="O243" xr:uid="{6249A429-3D46-4BED-B31B-C6380D091C3C}">
      <formula1>"○,　"</formula1>
    </dataValidation>
    <dataValidation type="list" imeMode="halfAlpha" allowBlank="1" showInputMessage="1" showErrorMessage="1" error="リストから選択してください" sqref="O244" xr:uid="{F4A17CF6-FAE5-43F4-AF7D-4A907DEC6BD7}">
      <formula1>"○,　"</formula1>
    </dataValidation>
    <dataValidation type="list" imeMode="halfAlpha" allowBlank="1" showInputMessage="1" showErrorMessage="1" error="リストから選択してください" sqref="O245" xr:uid="{9D168F84-8609-4390-BF56-CB295FB7D9A6}">
      <formula1>"○,　"</formula1>
    </dataValidation>
    <dataValidation type="list" imeMode="halfAlpha" allowBlank="1" showInputMessage="1" showErrorMessage="1" error="リストから選択してください" sqref="O246" xr:uid="{9BD9F0DF-4B6D-464C-8422-1103B818A547}">
      <formula1>"○,　"</formula1>
    </dataValidation>
    <dataValidation type="list" imeMode="halfAlpha" allowBlank="1" showInputMessage="1" showErrorMessage="1" error="リストから選択してください" sqref="O247" xr:uid="{D89EDB53-242B-4712-9563-4FBB0224348A}">
      <formula1>"○,　"</formula1>
    </dataValidation>
    <dataValidation type="list" imeMode="halfAlpha" allowBlank="1" showInputMessage="1" showErrorMessage="1" error="リストから選択してください" sqref="O248" xr:uid="{20F369D3-AB72-4126-960B-0618B5A675CD}">
      <formula1>"○,　"</formula1>
    </dataValidation>
    <dataValidation type="list" imeMode="halfAlpha" allowBlank="1" showInputMessage="1" showErrorMessage="1" error="リストから選択してください" sqref="O249" xr:uid="{B6EF560B-F1F6-4F86-AC07-4D7CE621B5D5}">
      <formula1>"○,　"</formula1>
    </dataValidation>
    <dataValidation type="list" imeMode="halfAlpha" allowBlank="1" showInputMessage="1" showErrorMessage="1" error="リストから選択してください" sqref="O250" xr:uid="{C50357E6-ED17-48C6-B964-FD18D1B16AA2}">
      <formula1>"○,　"</formula1>
    </dataValidation>
    <dataValidation type="list" imeMode="halfAlpha" allowBlank="1" showInputMessage="1" showErrorMessage="1" error="リストから選択してください" sqref="O251" xr:uid="{638CF5D4-7F29-495D-982F-7EBC4C248801}">
      <formula1>"○,　"</formula1>
    </dataValidation>
    <dataValidation type="list" imeMode="halfAlpha" allowBlank="1" showInputMessage="1" showErrorMessage="1" error="リストから選択してください" sqref="O252" xr:uid="{3C25F5B7-4112-481B-BA99-B2ECF8AB4BF1}">
      <formula1>"○,　"</formula1>
    </dataValidation>
    <dataValidation type="list" imeMode="halfAlpha" allowBlank="1" showInputMessage="1" showErrorMessage="1" error="リストから選択してください" sqref="O253" xr:uid="{9AA51ED7-685D-4543-87DF-64F3EDC0AED2}">
      <formula1>"○,　"</formula1>
    </dataValidation>
    <dataValidation type="list" imeMode="halfAlpha" allowBlank="1" showInputMessage="1" showErrorMessage="1" error="リストから選択してください" sqref="O254" xr:uid="{5FE8CFA0-0141-4839-9606-08EF841FC389}">
      <formula1>"○,　"</formula1>
    </dataValidation>
    <dataValidation type="list" imeMode="halfAlpha" allowBlank="1" showInputMessage="1" showErrorMessage="1" error="リストから選択してください" sqref="O255" xr:uid="{6CEA6812-6803-46BF-B077-80486202DBD6}">
      <formula1>"○,　"</formula1>
    </dataValidation>
    <dataValidation type="list" imeMode="halfAlpha" allowBlank="1" showInputMessage="1" showErrorMessage="1" error="リストから選択してください" sqref="O256" xr:uid="{0C27B864-B3A0-497A-8C9F-0E3E345AFE84}">
      <formula1>"○,　"</formula1>
    </dataValidation>
    <dataValidation type="list" imeMode="halfAlpha" allowBlank="1" showInputMessage="1" showErrorMessage="1" error="リストから選択してください" sqref="O257" xr:uid="{F177280E-DB4C-4045-99D1-A08F443AD6B8}">
      <formula1>"○,　"</formula1>
    </dataValidation>
    <dataValidation type="list" imeMode="halfAlpha" allowBlank="1" showInputMessage="1" showErrorMessage="1" error="リストから選択してください" sqref="O258" xr:uid="{9C34DCA7-8EF7-438B-9D9F-EB4C76D6234B}">
      <formula1>"○,　"</formula1>
    </dataValidation>
    <dataValidation type="list" imeMode="halfAlpha" allowBlank="1" showInputMessage="1" showErrorMessage="1" error="リストから選択してください" sqref="O259" xr:uid="{EF703F0A-FCE7-49E1-9F18-2A4CD6241992}">
      <formula1>"○,　"</formula1>
    </dataValidation>
    <dataValidation type="list" imeMode="halfAlpha" allowBlank="1" showInputMessage="1" showErrorMessage="1" error="リストから選択してください" sqref="O260" xr:uid="{4D3683EA-BDF7-4118-9451-F63D1F45C817}">
      <formula1>"○,　"</formula1>
    </dataValidation>
    <dataValidation type="list" imeMode="halfAlpha" allowBlank="1" showInputMessage="1" showErrorMessage="1" error="リストから選択してください" sqref="O261" xr:uid="{BF72B453-9F68-4921-9F0C-B084461B359C}">
      <formula1>"○,　"</formula1>
    </dataValidation>
    <dataValidation type="list" imeMode="halfAlpha" allowBlank="1" showInputMessage="1" showErrorMessage="1" error="リストから選択してください" sqref="O262" xr:uid="{FC5BBEBF-CB5F-4835-8BD2-8E7986ED7484}">
      <formula1>"○,　"</formula1>
    </dataValidation>
    <dataValidation type="list" imeMode="halfAlpha" allowBlank="1" showInputMessage="1" showErrorMessage="1" error="リストから選択してください" sqref="O263" xr:uid="{C5DDAEAF-2163-4DEF-83F6-341C6F82EDFB}">
      <formula1>"○,　"</formula1>
    </dataValidation>
    <dataValidation type="list" imeMode="halfAlpha" allowBlank="1" showInputMessage="1" showErrorMessage="1" error="リストから選択してください" sqref="O264" xr:uid="{B2633FB2-D7CE-46D0-9C2E-57C8783BE781}">
      <formula1>"○,　"</formula1>
    </dataValidation>
    <dataValidation type="list" imeMode="halfAlpha" allowBlank="1" showInputMessage="1" showErrorMessage="1" error="リストから選択してください" sqref="O265" xr:uid="{6095B881-49FC-43FF-A95C-C89FA2277076}">
      <formula1>"○,　"</formula1>
    </dataValidation>
    <dataValidation type="list" imeMode="halfAlpha" allowBlank="1" showInputMessage="1" showErrorMessage="1" error="リストから選択してください" sqref="O266" xr:uid="{8934733A-6192-4C5B-9D91-D89603F4325F}">
      <formula1>"○,　"</formula1>
    </dataValidation>
    <dataValidation type="list" imeMode="halfAlpha" allowBlank="1" showInputMessage="1" showErrorMessage="1" error="リストから選択してください" sqref="O267" xr:uid="{1D7455C7-6E62-4825-969A-A65BF0FF7BE7}">
      <formula1>"○,　"</formula1>
    </dataValidation>
    <dataValidation type="list" imeMode="halfAlpha" allowBlank="1" showInputMessage="1" showErrorMessage="1" error="リストから選択してください" sqref="O268" xr:uid="{3E2FF6DB-8C95-4508-A5DF-0D2A5DC77B74}">
      <formula1>"○,　"</formula1>
    </dataValidation>
    <dataValidation type="list" imeMode="halfAlpha" allowBlank="1" showInputMessage="1" showErrorMessage="1" error="リストから選択してください" sqref="O269" xr:uid="{3835859B-E6A5-4F0D-AE4B-800DF5B20E8B}">
      <formula1>"○,　"</formula1>
    </dataValidation>
    <dataValidation type="list" imeMode="halfAlpha" allowBlank="1" showInputMessage="1" showErrorMessage="1" error="リストから選択してください" sqref="O270" xr:uid="{801D8CC6-5CD3-4D22-9DF3-8428C386DC38}">
      <formula1>"○,　"</formula1>
    </dataValidation>
    <dataValidation type="list" imeMode="halfAlpha" allowBlank="1" showInputMessage="1" showErrorMessage="1" error="リストから選択してください" sqref="O271" xr:uid="{7AFD2FA0-3648-4F11-963B-9EBF2AF35C47}">
      <formula1>"○,　"</formula1>
    </dataValidation>
    <dataValidation type="list" imeMode="halfAlpha" allowBlank="1" showInputMessage="1" showErrorMessage="1" error="リストから選択してください" sqref="O272" xr:uid="{B03BCD2F-5674-4687-AEAE-E37B5D616AB8}">
      <formula1>"○,　"</formula1>
    </dataValidation>
    <dataValidation type="list" imeMode="halfAlpha" allowBlank="1" showInputMessage="1" showErrorMessage="1" error="リストから選択してください" sqref="O273" xr:uid="{59A371CF-AE45-45BB-9EC4-9E6F5F7AC997}">
      <formula1>"○,　"</formula1>
    </dataValidation>
    <dataValidation type="list" imeMode="halfAlpha" allowBlank="1" showInputMessage="1" showErrorMessage="1" error="リストから選択してください" sqref="O274" xr:uid="{815D9B0F-456D-4102-A252-A48D497010B0}">
      <formula1>"○,　"</formula1>
    </dataValidation>
    <dataValidation type="list" imeMode="halfAlpha" allowBlank="1" showInputMessage="1" showErrorMessage="1" error="リストから選択してください" sqref="O275" xr:uid="{27A91FB1-F10A-4278-855B-A09BF0E1C13F}">
      <formula1>"○,　"</formula1>
    </dataValidation>
    <dataValidation type="list" imeMode="halfAlpha" allowBlank="1" showInputMessage="1" showErrorMessage="1" error="リストから選択してください" sqref="O276" xr:uid="{131B6E54-B754-4C13-8020-74D414E2D6D9}">
      <formula1>"○,　"</formula1>
    </dataValidation>
    <dataValidation type="list" imeMode="halfAlpha" allowBlank="1" showInputMessage="1" showErrorMessage="1" error="リストから選択してください" sqref="O277" xr:uid="{51FCFF7E-1162-4962-9AA9-67FBE4CD8AAF}">
      <formula1>"○,　"</formula1>
    </dataValidation>
    <dataValidation type="list" imeMode="halfAlpha" allowBlank="1" showInputMessage="1" showErrorMessage="1" error="リストから選択してください" sqref="O278" xr:uid="{99C60E20-2CEC-491B-9D4B-629D48CC0FE7}">
      <formula1>"○,　"</formula1>
    </dataValidation>
    <dataValidation type="list" imeMode="halfAlpha" allowBlank="1" showInputMessage="1" showErrorMessage="1" error="リストから選択してください" sqref="O279" xr:uid="{6CEF03A5-E8DB-4CFD-9656-DB2C32E039BD}">
      <formula1>"○,　"</formula1>
    </dataValidation>
    <dataValidation type="list" imeMode="halfAlpha" allowBlank="1" showInputMessage="1" showErrorMessage="1" error="リストから選択してください" sqref="O280" xr:uid="{C7DD924B-16B7-4613-A25E-D2ED7DF00884}">
      <formula1>"○,　"</formula1>
    </dataValidation>
    <dataValidation type="list" imeMode="halfAlpha" allowBlank="1" showInputMessage="1" showErrorMessage="1" error="リストから選択してください" sqref="O281" xr:uid="{EE317599-BFC8-4692-A80B-4E56A042A58A}">
      <formula1>"○,　"</formula1>
    </dataValidation>
    <dataValidation type="list" imeMode="halfAlpha" allowBlank="1" showInputMessage="1" showErrorMessage="1" error="リストから選択してください" sqref="O282" xr:uid="{0913D6BD-4296-41D8-BA44-773054209574}">
      <formula1>"○,　"</formula1>
    </dataValidation>
    <dataValidation type="list" imeMode="halfAlpha" allowBlank="1" showInputMessage="1" showErrorMessage="1" error="リストから選択してください" sqref="O283" xr:uid="{C48E818E-F141-449E-9B0F-493871987AC1}">
      <formula1>"○,　"</formula1>
    </dataValidation>
    <dataValidation type="list" imeMode="halfAlpha" allowBlank="1" showInputMessage="1" showErrorMessage="1" error="リストから選択してください" sqref="O284" xr:uid="{6C3A3D41-78D5-4DD0-B5C1-F3CF4FC41BE0}">
      <formula1>"○,　"</formula1>
    </dataValidation>
    <dataValidation type="list" imeMode="halfAlpha" allowBlank="1" showInputMessage="1" showErrorMessage="1" error="リストから選択してください" sqref="O285" xr:uid="{3AD479ED-BBDC-45E9-8D82-5720B536013C}">
      <formula1>"○,　"</formula1>
    </dataValidation>
    <dataValidation type="list" imeMode="halfAlpha" allowBlank="1" showInputMessage="1" showErrorMessage="1" error="リストから選択してください" sqref="O286" xr:uid="{F47975F0-75DB-47FC-AF3C-0D613FA45F94}">
      <formula1>"○,　"</formula1>
    </dataValidation>
    <dataValidation type="list" imeMode="halfAlpha" allowBlank="1" showInputMessage="1" showErrorMessage="1" error="リストから選択してください" sqref="O287" xr:uid="{E16DB154-FA42-4EA2-BA2F-39301FDC9455}">
      <formula1>"○,　"</formula1>
    </dataValidation>
    <dataValidation type="list" imeMode="halfAlpha" allowBlank="1" showInputMessage="1" showErrorMessage="1" error="リストから選択してください" sqref="O288" xr:uid="{8841943C-ACFA-4CDF-9A4D-62D5EE2E0853}">
      <formula1>"○,　"</formula1>
    </dataValidation>
    <dataValidation type="list" imeMode="halfAlpha" allowBlank="1" showInputMessage="1" showErrorMessage="1" error="リストから選択してください" sqref="O289" xr:uid="{09EF5FE8-C524-4733-B76E-177FCDC4F152}">
      <formula1>"○,　"</formula1>
    </dataValidation>
    <dataValidation type="list" imeMode="halfAlpha" allowBlank="1" showInputMessage="1" showErrorMessage="1" error="リストから選択してください" sqref="O290" xr:uid="{91FDA9C2-CE0A-4E29-9BC4-DF9D4FADFCF1}">
      <formula1>"○,　"</formula1>
    </dataValidation>
    <dataValidation type="list" imeMode="halfAlpha" allowBlank="1" showInputMessage="1" showErrorMessage="1" error="リストから選択してください" sqref="O291" xr:uid="{5E8ABEA4-511C-4411-BB86-365E9125A392}">
      <formula1>"○,　"</formula1>
    </dataValidation>
    <dataValidation type="list" imeMode="halfAlpha" allowBlank="1" showInputMessage="1" showErrorMessage="1" error="リストから選択してください" sqref="O292" xr:uid="{A8633893-9CEF-4A59-A21A-0B40B3C0164F}">
      <formula1>"○,　"</formula1>
    </dataValidation>
    <dataValidation type="list" imeMode="halfAlpha" allowBlank="1" showInputMessage="1" showErrorMessage="1" error="リストから選択してください" sqref="O293" xr:uid="{A50CA127-9E1C-4422-8643-DA4D20B35E2B}">
      <formula1>"○,　"</formula1>
    </dataValidation>
    <dataValidation type="list" imeMode="halfAlpha" allowBlank="1" showInputMessage="1" showErrorMessage="1" error="リストから選択してください" sqref="O294" xr:uid="{2027A7BC-688C-4F33-8135-CDF5702E2B2C}">
      <formula1>"○,　"</formula1>
    </dataValidation>
    <dataValidation type="list" imeMode="halfAlpha" allowBlank="1" showInputMessage="1" showErrorMessage="1" error="リストから選択してください" sqref="O295" xr:uid="{0ADC2EAE-8DBF-4A09-AD41-958686424091}">
      <formula1>"○,　"</formula1>
    </dataValidation>
    <dataValidation type="list" imeMode="halfAlpha" allowBlank="1" showInputMessage="1" showErrorMessage="1" error="リストから選択してください" sqref="O296" xr:uid="{180833E4-A775-4440-8540-FF54F3004EB2}">
      <formula1>"○,　"</formula1>
    </dataValidation>
    <dataValidation type="list" imeMode="halfAlpha" allowBlank="1" showInputMessage="1" showErrorMessage="1" error="リストから選択してください" sqref="O297" xr:uid="{E3A7C263-4388-4CDC-8975-CC0759448555}">
      <formula1>"○,　"</formula1>
    </dataValidation>
    <dataValidation type="list" imeMode="halfAlpha" allowBlank="1" showInputMessage="1" showErrorMessage="1" error="リストから選択してください" sqref="O298" xr:uid="{A97C58D1-1F18-4337-A3E3-61459593DB08}">
      <formula1>"○,　"</formula1>
    </dataValidation>
    <dataValidation type="list" imeMode="halfAlpha" allowBlank="1" showInputMessage="1" showErrorMessage="1" error="リストから選択してください" sqref="O299" xr:uid="{7297767B-6CF8-4BE2-88DF-663EDED199CE}">
      <formula1>"○,　"</formula1>
    </dataValidation>
    <dataValidation type="list" imeMode="halfAlpha" allowBlank="1" showInputMessage="1" showErrorMessage="1" error="リストから選択してください" sqref="O300" xr:uid="{04CFE5DA-BD79-498C-B6D3-913AD3D3D707}">
      <formula1>"○,　"</formula1>
    </dataValidation>
    <dataValidation type="list" imeMode="halfAlpha" allowBlank="1" showInputMessage="1" showErrorMessage="1" error="リストから選択してください" sqref="O301" xr:uid="{8CBCE6A4-70EA-4B2E-BA50-A2DA2AEDCCC7}">
      <formula1>"○,　"</formula1>
    </dataValidation>
    <dataValidation type="list" imeMode="halfAlpha" allowBlank="1" showInputMessage="1" showErrorMessage="1" error="リストから選択してください" sqref="O302" xr:uid="{D6614100-8537-4720-BD03-ACCC5F1EDA7A}">
      <formula1>"○,　"</formula1>
    </dataValidation>
    <dataValidation type="list" imeMode="halfAlpha" allowBlank="1" showInputMessage="1" showErrorMessage="1" error="リストから選択してください" sqref="O303" xr:uid="{644DAC61-CA55-4E8D-8AE7-5548963A25DD}">
      <formula1>"○,　"</formula1>
    </dataValidation>
    <dataValidation type="list" imeMode="halfAlpha" allowBlank="1" showInputMessage="1" showErrorMessage="1" error="リストから選択してください" sqref="O304" xr:uid="{FD16DF0B-0047-48E5-9400-11A9C21CDB00}">
      <formula1>"○,　"</formula1>
    </dataValidation>
    <dataValidation type="list" imeMode="halfAlpha" allowBlank="1" showInputMessage="1" showErrorMessage="1" error="リストから選択してください" sqref="O305" xr:uid="{07C5EC74-0CF4-4990-AF0E-C2B94AB7B463}">
      <formula1>"○,　"</formula1>
    </dataValidation>
    <dataValidation type="list" imeMode="halfAlpha" allowBlank="1" showInputMessage="1" showErrorMessage="1" error="リストから選択してください" sqref="O306" xr:uid="{C8934798-F98A-4299-BEAF-F9E6694D3D00}">
      <formula1>"○,　"</formula1>
    </dataValidation>
    <dataValidation type="list" imeMode="halfAlpha" allowBlank="1" showInputMessage="1" showErrorMessage="1" error="リストから選択してください" sqref="O307" xr:uid="{42805DE1-3BA1-4706-B8E8-DF0105F77EA3}">
      <formula1>"○,　"</formula1>
    </dataValidation>
    <dataValidation type="list" imeMode="halfAlpha" allowBlank="1" showInputMessage="1" showErrorMessage="1" error="リストから選択してください" sqref="O308" xr:uid="{DEA5D02A-9217-4003-8574-3136CBB202B4}">
      <formula1>"○,　"</formula1>
    </dataValidation>
    <dataValidation type="list" imeMode="halfAlpha" allowBlank="1" showInputMessage="1" showErrorMessage="1" error="リストから選択してください" sqref="O309" xr:uid="{F43492F6-AFDA-4BBE-A4D0-8B8094EC844A}">
      <formula1>"○,　"</formula1>
    </dataValidation>
    <dataValidation type="list" imeMode="halfAlpha" allowBlank="1" showInputMessage="1" showErrorMessage="1" error="リストから選択してください" sqref="O310" xr:uid="{96E03004-5B77-4F8E-A0FC-E9AA8C367DE4}">
      <formula1>"○,　"</formula1>
    </dataValidation>
    <dataValidation type="list" imeMode="halfAlpha" allowBlank="1" showInputMessage="1" showErrorMessage="1" error="リストから選択してください" sqref="O311" xr:uid="{BE8E57D5-748D-491D-AF22-8E4D4F0A54FA}">
      <formula1>"○,　"</formula1>
    </dataValidation>
    <dataValidation type="list" imeMode="halfAlpha" allowBlank="1" showInputMessage="1" showErrorMessage="1" error="リストから選択してください" sqref="O312" xr:uid="{701FC0CF-E611-483D-B234-1EAF0B997E40}">
      <formula1>"○,　"</formula1>
    </dataValidation>
    <dataValidation type="list" imeMode="halfAlpha" allowBlank="1" showInputMessage="1" showErrorMessage="1" error="リストから選択してください" sqref="O313" xr:uid="{1F6B349D-0921-4921-97D6-F89796A71C93}">
      <formula1>"○,　"</formula1>
    </dataValidation>
    <dataValidation type="list" imeMode="halfAlpha" allowBlank="1" showInputMessage="1" showErrorMessage="1" error="リストから選択してください" sqref="O314" xr:uid="{A76E7BA1-4DC5-4F70-A6C4-4E9BF34BA660}">
      <formula1>"○,　"</formula1>
    </dataValidation>
    <dataValidation type="list" imeMode="halfAlpha" allowBlank="1" showInputMessage="1" showErrorMessage="1" error="リストから選択してください" sqref="O315" xr:uid="{01F3963A-520E-461E-88F4-567BBDB6E0E0}">
      <formula1>"○,　"</formula1>
    </dataValidation>
    <dataValidation type="list" imeMode="halfAlpha" allowBlank="1" showInputMessage="1" showErrorMessage="1" error="リストから選択してください" sqref="O316" xr:uid="{D94D7FEE-F2C6-45BD-8740-B5565128AB31}">
      <formula1>"○,　"</formula1>
    </dataValidation>
    <dataValidation type="list" imeMode="halfAlpha" allowBlank="1" showInputMessage="1" showErrorMessage="1" error="リストから選択してください" sqref="O317" xr:uid="{F9FD4E09-A36C-4DD2-AD8D-D4315489AE3A}">
      <formula1>"○,　"</formula1>
    </dataValidation>
    <dataValidation type="list" imeMode="halfAlpha" allowBlank="1" showInputMessage="1" showErrorMessage="1" error="リストから選択してください" sqref="O318" xr:uid="{1D7886F2-2C1E-4ED5-8442-AB0872E39F89}">
      <formula1>"○,　"</formula1>
    </dataValidation>
    <dataValidation type="list" imeMode="halfAlpha" allowBlank="1" showInputMessage="1" showErrorMessage="1" error="リストから選択してください" sqref="O319" xr:uid="{C507A65E-0EC2-44DB-8A6A-55BB50CE3F3E}">
      <formula1>"○,　"</formula1>
    </dataValidation>
    <dataValidation type="list" imeMode="halfAlpha" allowBlank="1" showInputMessage="1" showErrorMessage="1" error="リストから選択してください" sqref="O320" xr:uid="{E6DA9DCD-9CBF-4534-B05D-DCB8161ECE01}">
      <formula1>"○,　"</formula1>
    </dataValidation>
    <dataValidation type="list" imeMode="halfAlpha" allowBlank="1" showInputMessage="1" showErrorMessage="1" error="リストから選択してください" sqref="O321" xr:uid="{C1CBE6C6-50B5-458A-A4F0-4F6A7B335A0F}">
      <formula1>"○,　"</formula1>
    </dataValidation>
    <dataValidation type="list" imeMode="halfAlpha" allowBlank="1" showInputMessage="1" showErrorMessage="1" error="リストから選択してください" sqref="O322" xr:uid="{DF1926EC-A862-4B72-B47E-7668C0333245}">
      <formula1>"○,　"</formula1>
    </dataValidation>
    <dataValidation type="list" imeMode="halfAlpha" allowBlank="1" showInputMessage="1" showErrorMessage="1" error="リストから選択してください" sqref="O323" xr:uid="{4CD7EDE7-72D8-4ACC-A7AC-0C81811DA609}">
      <formula1>"○,　"</formula1>
    </dataValidation>
    <dataValidation type="list" imeMode="halfAlpha" allowBlank="1" showInputMessage="1" showErrorMessage="1" error="リストから選択してください" sqref="O324" xr:uid="{EB420549-8145-43DD-9868-0A44D3E034E3}">
      <formula1>"○,　"</formula1>
    </dataValidation>
    <dataValidation type="list" imeMode="halfAlpha" allowBlank="1" showInputMessage="1" showErrorMessage="1" error="リストから選択してください" sqref="O325" xr:uid="{6D8770B3-873E-465F-BA72-CEA207F0893A}">
      <formula1>"○,　"</formula1>
    </dataValidation>
    <dataValidation type="list" imeMode="halfAlpha" allowBlank="1" showInputMessage="1" showErrorMessage="1" error="リストから選択してください" sqref="O326" xr:uid="{14AFE0C1-8FCE-4289-B913-5C772F44EF0A}">
      <formula1>"○,　"</formula1>
    </dataValidation>
    <dataValidation type="list" imeMode="halfAlpha" allowBlank="1" showInputMessage="1" showErrorMessage="1" error="リストから選択してください" sqref="O327" xr:uid="{B2BDE85F-C96E-4729-86D3-DD9C70094868}">
      <formula1>"○,　"</formula1>
    </dataValidation>
    <dataValidation type="list" imeMode="halfAlpha" allowBlank="1" showInputMessage="1" showErrorMessage="1" error="リストから選択してください" sqref="O328" xr:uid="{261668BC-0511-49CA-9DE1-EDCC231CECFB}">
      <formula1>"○,　"</formula1>
    </dataValidation>
    <dataValidation type="list" imeMode="halfAlpha" allowBlank="1" showInputMessage="1" showErrorMessage="1" error="リストから選択してください" sqref="O329" xr:uid="{EE98FA7A-3E9A-4191-ADBC-4C69EE0175D0}">
      <formula1>"○,　"</formula1>
    </dataValidation>
    <dataValidation type="list" imeMode="halfAlpha" allowBlank="1" showInputMessage="1" showErrorMessage="1" error="リストから選択してください" sqref="O330" xr:uid="{24699AEE-A22D-49E6-BBA7-D01DCBD83B95}">
      <formula1>"○,　"</formula1>
    </dataValidation>
    <dataValidation type="list" imeMode="halfAlpha" allowBlank="1" showInputMessage="1" showErrorMessage="1" error="リストから選択してください" sqref="O331" xr:uid="{062C3F40-14BD-4BFE-8D63-24E6CB758FEB}">
      <formula1>"○,　"</formula1>
    </dataValidation>
    <dataValidation type="list" imeMode="halfAlpha" allowBlank="1" showInputMessage="1" showErrorMessage="1" error="リストから選択してください" sqref="O332" xr:uid="{AC090C97-600F-47EC-B9F5-FF9126E6189C}">
      <formula1>"○,　"</formula1>
    </dataValidation>
    <dataValidation type="list" imeMode="halfAlpha" allowBlank="1" showInputMessage="1" showErrorMessage="1" error="リストから選択してください" sqref="O333" xr:uid="{64DD5C14-5926-4D46-AC0D-9E54B5134DB3}">
      <formula1>"○,　"</formula1>
    </dataValidation>
    <dataValidation type="list" imeMode="halfAlpha" allowBlank="1" showInputMessage="1" showErrorMessage="1" error="リストから選択してください" sqref="O334" xr:uid="{80B9D170-38A8-42B6-A5DC-E0616CC016D4}">
      <formula1>"○,　"</formula1>
    </dataValidation>
    <dataValidation type="list" imeMode="halfAlpha" allowBlank="1" showInputMessage="1" showErrorMessage="1" error="リストから選択してください" sqref="O335" xr:uid="{3399F24A-3380-4D1E-B069-F2546E743FB7}">
      <formula1>"○,　"</formula1>
    </dataValidation>
    <dataValidation type="list" imeMode="halfAlpha" allowBlank="1" showInputMessage="1" showErrorMessage="1" error="リストから選択してください" sqref="O336" xr:uid="{6B5F2C9F-D400-4049-8C9C-EC4B6BC41E70}">
      <formula1>"○,　"</formula1>
    </dataValidation>
    <dataValidation type="list" imeMode="halfAlpha" allowBlank="1" showInputMessage="1" showErrorMessage="1" error="リストから選択してください" sqref="O337" xr:uid="{598BE9CA-6EA8-4B98-A8C2-E149778BEBFF}">
      <formula1>"○,　"</formula1>
    </dataValidation>
    <dataValidation type="list" imeMode="halfAlpha" allowBlank="1" showInputMessage="1" showErrorMessage="1" error="リストから選択してください" sqref="O338" xr:uid="{3BC83EBC-83BD-44CF-A1C9-D616EDEC3538}">
      <formula1>"○,　"</formula1>
    </dataValidation>
    <dataValidation type="list" imeMode="halfAlpha" allowBlank="1" showInputMessage="1" showErrorMessage="1" error="リストから選択してください" sqref="O339" xr:uid="{B9F9FE89-760A-497E-A3C1-515D140DFEAF}">
      <formula1>"○,　"</formula1>
    </dataValidation>
    <dataValidation type="list" imeMode="halfAlpha" allowBlank="1" showInputMessage="1" showErrorMessage="1" error="リストから選択してください" sqref="O340" xr:uid="{A54EE8B1-6ED7-4C64-8D2A-AB35A9F4429A}">
      <formula1>"○,　"</formula1>
    </dataValidation>
    <dataValidation type="list" imeMode="halfAlpha" allowBlank="1" showInputMessage="1" showErrorMessage="1" error="リストから選択してください" sqref="O341" xr:uid="{122707B9-04DE-42BD-A34E-E27EF6843111}">
      <formula1>"○,　"</formula1>
    </dataValidation>
    <dataValidation type="list" imeMode="halfAlpha" allowBlank="1" showInputMessage="1" showErrorMessage="1" error="リストから選択してください" sqref="O342" xr:uid="{F6F9753A-1CFC-491B-8FE7-FFF0BBC0DFCD}">
      <formula1>"○,　"</formula1>
    </dataValidation>
    <dataValidation type="list" imeMode="halfAlpha" allowBlank="1" showInputMessage="1" showErrorMessage="1" error="リストから選択してください" sqref="O343" xr:uid="{4663AD0C-B961-42B7-AE97-34F538C016F1}">
      <formula1>"○,　"</formula1>
    </dataValidation>
    <dataValidation type="list" imeMode="halfAlpha" allowBlank="1" showInputMessage="1" showErrorMessage="1" error="リストから選択してください" sqref="O344" xr:uid="{59C77F72-E18B-446F-91AD-7BC9E187AC25}">
      <formula1>"○,　"</formula1>
    </dataValidation>
    <dataValidation type="list" imeMode="halfAlpha" allowBlank="1" showInputMessage="1" showErrorMessage="1" error="リストから選択してください" sqref="O345" xr:uid="{934F2996-1DD0-4784-AA55-730A78801471}">
      <formula1>"○,　"</formula1>
    </dataValidation>
    <dataValidation type="list" imeMode="halfAlpha" allowBlank="1" showInputMessage="1" showErrorMessage="1" error="リストから選択してください" sqref="O346" xr:uid="{17C90934-8085-443C-BFF2-73E51711CC92}">
      <formula1>"○,　"</formula1>
    </dataValidation>
    <dataValidation type="list" imeMode="halfAlpha" allowBlank="1" showInputMessage="1" showErrorMessage="1" error="リストから選択してください" sqref="O347" xr:uid="{CC881130-16D0-4013-8B44-A5EE99C4ABD6}">
      <formula1>"○,　"</formula1>
    </dataValidation>
    <dataValidation type="list" imeMode="halfAlpha" allowBlank="1" showInputMessage="1" showErrorMessage="1" error="リストから選択してください" sqref="O348" xr:uid="{F047BCD0-4761-472E-856A-4F8A2B13D79B}">
      <formula1>"○,　"</formula1>
    </dataValidation>
    <dataValidation type="list" imeMode="halfAlpha" allowBlank="1" showInputMessage="1" showErrorMessage="1" error="リストから選択してください" sqref="O349" xr:uid="{E49EFEDE-6979-421D-9F0B-1F5B7CDDBB99}">
      <formula1>"○,　"</formula1>
    </dataValidation>
    <dataValidation type="list" imeMode="halfAlpha" allowBlank="1" showInputMessage="1" showErrorMessage="1" error="リストから選択してください" sqref="O350" xr:uid="{B4C15E76-6354-46EF-A3EF-6040317944F1}">
      <formula1>"○,　"</formula1>
    </dataValidation>
    <dataValidation type="list" imeMode="halfAlpha" allowBlank="1" showInputMessage="1" showErrorMessage="1" error="リストから選択してください" sqref="O351" xr:uid="{37546F63-E4AE-4F1D-B17F-CDD38F302945}">
      <formula1>"○,　"</formula1>
    </dataValidation>
    <dataValidation type="list" imeMode="halfAlpha" allowBlank="1" showInputMessage="1" showErrorMessage="1" error="リストから選択してください" sqref="O352" xr:uid="{0097CCEC-B906-4B7A-B136-801FA8BB7088}">
      <formula1>"○,　"</formula1>
    </dataValidation>
    <dataValidation type="list" imeMode="halfAlpha" allowBlank="1" showInputMessage="1" showErrorMessage="1" error="リストから選択してください" sqref="O353" xr:uid="{3A32D12C-7F70-4A1C-AFFF-0B7F219D7B6C}">
      <formula1>"○,　"</formula1>
    </dataValidation>
    <dataValidation type="list" imeMode="halfAlpha" allowBlank="1" showInputMessage="1" showErrorMessage="1" error="リストから選択してください" sqref="O354" xr:uid="{F50DF771-48E3-400F-828E-634D119249C0}">
      <formula1>"○,　"</formula1>
    </dataValidation>
    <dataValidation type="list" imeMode="halfAlpha" allowBlank="1" showInputMessage="1" showErrorMessage="1" error="リストから選択してください" sqref="O355" xr:uid="{7642CA09-CAE1-44E7-8850-5294D8CA07C0}">
      <formula1>"○,　"</formula1>
    </dataValidation>
    <dataValidation type="list" imeMode="halfAlpha" allowBlank="1" showInputMessage="1" showErrorMessage="1" error="リストから選択してください" sqref="O356" xr:uid="{0AB439E0-9D39-4D72-832F-A6D40074897E}">
      <formula1>"○,　"</formula1>
    </dataValidation>
    <dataValidation type="list" imeMode="halfAlpha" allowBlank="1" showInputMessage="1" showErrorMessage="1" error="リストから選択してください" sqref="O357" xr:uid="{1F8EC643-1364-4CE1-99C9-FD153D619CA1}">
      <formula1>"○,　"</formula1>
    </dataValidation>
    <dataValidation type="list" imeMode="halfAlpha" allowBlank="1" showInputMessage="1" showErrorMessage="1" error="リストから選択してください" sqref="O358" xr:uid="{B6EA70DF-D6FD-41F5-994B-5AB2EDA4DF0A}">
      <formula1>"○,　"</formula1>
    </dataValidation>
    <dataValidation type="list" imeMode="halfAlpha" allowBlank="1" showInputMessage="1" showErrorMessage="1" error="リストから選択してください" sqref="O359" xr:uid="{A8121CCF-C76D-451A-9A45-9E1A1C9DBDBD}">
      <formula1>"○,　"</formula1>
    </dataValidation>
    <dataValidation type="list" imeMode="halfAlpha" allowBlank="1" showInputMessage="1" showErrorMessage="1" error="リストから選択してください" sqref="O360" xr:uid="{B68D49A8-F201-4335-AA6C-2C2CFEDF2C55}">
      <formula1>"○,　"</formula1>
    </dataValidation>
    <dataValidation type="list" imeMode="halfAlpha" allowBlank="1" showInputMessage="1" showErrorMessage="1" error="リストから選択してください" sqref="O361" xr:uid="{4E3DD5FA-4896-4AA3-91A0-1D15793508A9}">
      <formula1>"○,　"</formula1>
    </dataValidation>
    <dataValidation type="list" imeMode="halfAlpha" allowBlank="1" showInputMessage="1" showErrorMessage="1" error="リストから選択してください" sqref="O362" xr:uid="{21C0E5EE-C864-4BD0-BFBA-F983812E51F1}">
      <formula1>"○,　"</formula1>
    </dataValidation>
    <dataValidation type="list" imeMode="halfAlpha" allowBlank="1" showInputMessage="1" showErrorMessage="1" error="リストから選択してください" sqref="O363" xr:uid="{8683F6F8-9CF4-4F17-9A2C-FEB4E8F056BC}">
      <formula1>"○,　"</formula1>
    </dataValidation>
    <dataValidation type="list" imeMode="halfAlpha" allowBlank="1" showInputMessage="1" showErrorMessage="1" error="リストから選択してください" sqref="O364" xr:uid="{C1048206-36F9-4ADE-8B3F-0E5AE4A71AB5}">
      <formula1>"○,　"</formula1>
    </dataValidation>
    <dataValidation type="list" imeMode="halfAlpha" allowBlank="1" showInputMessage="1" showErrorMessage="1" error="リストから選択してください" sqref="O365" xr:uid="{9F9D4205-C6F7-4E53-ABC3-E6EC37292970}">
      <formula1>"○,　"</formula1>
    </dataValidation>
    <dataValidation type="list" imeMode="halfAlpha" allowBlank="1" showInputMessage="1" showErrorMessage="1" error="リストから選択してください" sqref="O366" xr:uid="{B5C806CE-F4C2-4A87-A479-3AC7B86D9A89}">
      <formula1>"○,　"</formula1>
    </dataValidation>
    <dataValidation type="list" imeMode="halfAlpha" allowBlank="1" showInputMessage="1" showErrorMessage="1" error="リストから選択してください" sqref="O367" xr:uid="{8D04EA24-E24B-4632-86F5-995AC8109840}">
      <formula1>"○,　"</formula1>
    </dataValidation>
    <dataValidation type="list" imeMode="halfAlpha" allowBlank="1" showInputMessage="1" showErrorMessage="1" error="リストから選択してください" sqref="O368" xr:uid="{ED1E1121-49FE-48CE-9884-6581905A5024}">
      <formula1>"○,　"</formula1>
    </dataValidation>
    <dataValidation type="list" imeMode="halfAlpha" allowBlank="1" showInputMessage="1" showErrorMessage="1" error="リストから選択してください" sqref="O369" xr:uid="{99129158-80B7-4A72-9F76-11569DF755D3}">
      <formula1>"○,　"</formula1>
    </dataValidation>
    <dataValidation type="list" imeMode="halfAlpha" allowBlank="1" showInputMessage="1" showErrorMessage="1" error="リストから選択してください" sqref="O370" xr:uid="{3F489414-9E19-4848-9FF4-7B3ABE2CFB5C}">
      <formula1>"○,　"</formula1>
    </dataValidation>
    <dataValidation type="list" imeMode="halfAlpha" allowBlank="1" showInputMessage="1" showErrorMessage="1" error="リストから選択してください" sqref="O371" xr:uid="{9343D394-8E12-4C59-BBD4-29A468D8C048}">
      <formula1>"○,　"</formula1>
    </dataValidation>
    <dataValidation type="list" imeMode="halfAlpha" allowBlank="1" showInputMessage="1" showErrorMessage="1" error="リストから選択してください" sqref="O372" xr:uid="{5E51DF0F-81F5-492C-88FB-AA8FC97BF2B2}">
      <formula1>"○,　"</formula1>
    </dataValidation>
    <dataValidation type="list" imeMode="halfAlpha" allowBlank="1" showInputMessage="1" showErrorMessage="1" error="リストから選択してください" sqref="O373" xr:uid="{B8F21EC0-EA3F-4244-B57D-B91E60A50665}">
      <formula1>"○,　"</formula1>
    </dataValidation>
    <dataValidation type="list" imeMode="halfAlpha" allowBlank="1" showInputMessage="1" showErrorMessage="1" error="リストから選択してください" sqref="O374" xr:uid="{7E7D8738-9DF1-437A-B9E2-450FC7AD10F8}">
      <formula1>"○,　"</formula1>
    </dataValidation>
    <dataValidation type="list" imeMode="halfAlpha" allowBlank="1" showInputMessage="1" showErrorMessage="1" error="リストから選択してください" sqref="O375" xr:uid="{868BA3A0-2A97-4561-8865-8B742E47E2C1}">
      <formula1>"○,　"</formula1>
    </dataValidation>
    <dataValidation type="list" imeMode="halfAlpha" allowBlank="1" showInputMessage="1" showErrorMessage="1" error="リストから選択してください" sqref="O376" xr:uid="{E225328F-BF93-4C9D-9D4C-06877C8C9C7A}">
      <formula1>"○,　"</formula1>
    </dataValidation>
    <dataValidation type="list" imeMode="halfAlpha" allowBlank="1" showInputMessage="1" showErrorMessage="1" error="リストから選択してください" sqref="O377" xr:uid="{ADB23369-5445-4500-A46E-288665CD8273}">
      <formula1>"○,　"</formula1>
    </dataValidation>
    <dataValidation type="list" imeMode="halfAlpha" allowBlank="1" showInputMessage="1" showErrorMessage="1" error="リストから選択してください" sqref="O378" xr:uid="{5BA1270C-579A-4115-B433-7E41DF930F3C}">
      <formula1>"○,　"</formula1>
    </dataValidation>
    <dataValidation type="list" imeMode="halfAlpha" allowBlank="1" showInputMessage="1" showErrorMessage="1" error="リストから選択してください" sqref="O379" xr:uid="{6AA1BBB5-6009-4EE4-9CF7-61AB267CCCC5}">
      <formula1>"○,　"</formula1>
    </dataValidation>
    <dataValidation type="list" imeMode="halfAlpha" allowBlank="1" showInputMessage="1" showErrorMessage="1" error="リストから選択してください" sqref="O380" xr:uid="{BBE73C94-82B2-4E80-889F-C93A50EDEC71}">
      <formula1>"○,　"</formula1>
    </dataValidation>
    <dataValidation type="list" imeMode="halfAlpha" allowBlank="1" showInputMessage="1" showErrorMessage="1" error="リストから選択してください" sqref="O381" xr:uid="{BB8F274D-F57A-4C42-A9A0-1B1C6353C981}">
      <formula1>"○,　"</formula1>
    </dataValidation>
    <dataValidation type="list" imeMode="halfAlpha" allowBlank="1" showInputMessage="1" showErrorMessage="1" error="リストから選択してください" sqref="O382" xr:uid="{D73E66AC-6B66-4C82-991C-561DD678D8F4}">
      <formula1>"○,　"</formula1>
    </dataValidation>
    <dataValidation type="list" imeMode="halfAlpha" allowBlank="1" showInputMessage="1" showErrorMessage="1" error="リストから選択してください" sqref="O383" xr:uid="{39DC28DF-570B-4443-9F1F-DE4029AE47C8}">
      <formula1>"○,　"</formula1>
    </dataValidation>
    <dataValidation type="list" imeMode="halfAlpha" allowBlank="1" showInputMessage="1" showErrorMessage="1" error="リストから選択してください" sqref="O384" xr:uid="{6B6E015A-1B5E-4A6E-9BE4-E5B36829036A}">
      <formula1>"○,　"</formula1>
    </dataValidation>
    <dataValidation type="list" imeMode="halfAlpha" allowBlank="1" showInputMessage="1" showErrorMessage="1" error="リストから選択してください" sqref="O385" xr:uid="{4EC4E5D6-4AB2-40D4-9DDD-DF4932923A77}">
      <formula1>"○,　"</formula1>
    </dataValidation>
    <dataValidation type="list" imeMode="halfAlpha" allowBlank="1" showInputMessage="1" showErrorMessage="1" error="リストから選択してください" sqref="O386" xr:uid="{1C666984-D5F5-46EB-A213-C7A4A088D9F2}">
      <formula1>"○,　"</formula1>
    </dataValidation>
    <dataValidation type="list" imeMode="halfAlpha" allowBlank="1" showInputMessage="1" showErrorMessage="1" error="リストから選択してください" sqref="O387" xr:uid="{52C1E563-0596-40B3-8ADC-3AB629147E3B}">
      <formula1>"○,　"</formula1>
    </dataValidation>
    <dataValidation type="list" imeMode="halfAlpha" allowBlank="1" showInputMessage="1" showErrorMessage="1" error="リストから選択してください" sqref="O388" xr:uid="{6FB66DC7-9D72-4FF0-B121-9A0BFFCA08D1}">
      <formula1>"○,　"</formula1>
    </dataValidation>
    <dataValidation type="list" imeMode="halfAlpha" allowBlank="1" showInputMessage="1" showErrorMessage="1" error="リストから選択してください" sqref="O389" xr:uid="{57D34734-3638-4F8B-B7E6-3FBF0622F0AC}">
      <formula1>"○,　"</formula1>
    </dataValidation>
    <dataValidation type="list" imeMode="halfAlpha" allowBlank="1" showInputMessage="1" showErrorMessage="1" error="リストから選択してください" sqref="O390" xr:uid="{A2BB43E5-6C77-426A-838E-0009658DD5BA}">
      <formula1>"○,　"</formula1>
    </dataValidation>
    <dataValidation type="list" imeMode="halfAlpha" allowBlank="1" showInputMessage="1" showErrorMessage="1" error="リストから選択してください" sqref="O391" xr:uid="{56B2A286-4E9F-4F08-BD50-F7EC1DB0A920}">
      <formula1>"○,　"</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7"/>
  <sheetViews>
    <sheetView zoomScaleNormal="100" workbookViewId="0"/>
  </sheetViews>
  <sheetFormatPr defaultRowHeight="13.5" x14ac:dyDescent="0.15"/>
  <cols>
    <col min="1" max="16384" width="9" style="85"/>
  </cols>
  <sheetData>
    <row r="1" spans="1:1" x14ac:dyDescent="0.15">
      <c r="A1" s="8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85" t="str">
        <f>"@神奈川県@和歌山県@鹿児島県@"</f>
        <v>@神奈川県@和歌山県@鹿児島県@</v>
      </c>
    </row>
    <row r="3" spans="1:1" x14ac:dyDescent="0.15">
      <c r="A3" s="85" t="s">
        <v>59</v>
      </c>
    </row>
    <row r="4" spans="1:1" x14ac:dyDescent="0.15">
      <c r="A4" s="85" t="s">
        <v>60</v>
      </c>
    </row>
    <row r="6" spans="1:1" x14ac:dyDescent="0.15">
      <c r="A6" s="85" t="s">
        <v>138</v>
      </c>
    </row>
    <row r="7" spans="1:1" x14ac:dyDescent="0.15">
      <c r="A7" s="85" t="s">
        <v>139</v>
      </c>
    </row>
    <row r="8" spans="1:1" x14ac:dyDescent="0.15">
      <c r="A8" s="85" t="s">
        <v>140</v>
      </c>
    </row>
    <row r="9" spans="1:1" x14ac:dyDescent="0.15">
      <c r="A9" s="85" t="s">
        <v>141</v>
      </c>
    </row>
    <row r="10" spans="1:1" x14ac:dyDescent="0.15">
      <c r="A10" s="85" t="s">
        <v>142</v>
      </c>
    </row>
    <row r="11" spans="1:1" x14ac:dyDescent="0.15">
      <c r="A11" s="85" t="s">
        <v>143</v>
      </c>
    </row>
    <row r="12" spans="1:1" x14ac:dyDescent="0.15">
      <c r="A12" s="85" t="s">
        <v>144</v>
      </c>
    </row>
    <row r="13" spans="1:1" x14ac:dyDescent="0.15">
      <c r="A13" s="85" t="s">
        <v>145</v>
      </c>
    </row>
    <row r="14" spans="1:1" x14ac:dyDescent="0.15">
      <c r="A14" s="85" t="s">
        <v>146</v>
      </c>
    </row>
    <row r="15" spans="1:1" x14ac:dyDescent="0.15">
      <c r="A15" s="85" t="s">
        <v>147</v>
      </c>
    </row>
    <row r="16" spans="1:1" x14ac:dyDescent="0.15">
      <c r="A16" s="85" t="s">
        <v>148</v>
      </c>
    </row>
    <row r="17" spans="1:1" x14ac:dyDescent="0.15">
      <c r="A17" s="85" t="s">
        <v>149</v>
      </c>
    </row>
    <row r="18" spans="1:1" x14ac:dyDescent="0.15">
      <c r="A18" s="85" t="s">
        <v>150</v>
      </c>
    </row>
    <row r="19" spans="1:1" x14ac:dyDescent="0.15">
      <c r="A19" s="85" t="s">
        <v>151</v>
      </c>
    </row>
    <row r="20" spans="1:1" x14ac:dyDescent="0.15">
      <c r="A20" s="85" t="s">
        <v>152</v>
      </c>
    </row>
    <row r="21" spans="1:1" x14ac:dyDescent="0.15">
      <c r="A21" s="85" t="s">
        <v>153</v>
      </c>
    </row>
    <row r="22" spans="1:1" x14ac:dyDescent="0.15">
      <c r="A22" s="85" t="s">
        <v>154</v>
      </c>
    </row>
    <row r="23" spans="1:1" x14ac:dyDescent="0.15">
      <c r="A23" s="85" t="s">
        <v>155</v>
      </c>
    </row>
    <row r="24" spans="1:1" x14ac:dyDescent="0.15">
      <c r="A24" s="85" t="s">
        <v>156</v>
      </c>
    </row>
    <row r="25" spans="1:1" x14ac:dyDescent="0.15">
      <c r="A25" s="85" t="s">
        <v>157</v>
      </c>
    </row>
    <row r="26" spans="1:1" x14ac:dyDescent="0.15">
      <c r="A26" s="85" t="s">
        <v>158</v>
      </c>
    </row>
    <row r="27" spans="1:1" x14ac:dyDescent="0.15">
      <c r="A27" s="85" t="s">
        <v>159</v>
      </c>
    </row>
    <row r="28" spans="1:1" x14ac:dyDescent="0.15">
      <c r="A28" s="85" t="s">
        <v>160</v>
      </c>
    </row>
    <row r="29" spans="1:1" x14ac:dyDescent="0.15">
      <c r="A29" s="85" t="s">
        <v>161</v>
      </c>
    </row>
    <row r="30" spans="1:1" x14ac:dyDescent="0.15">
      <c r="A30" s="85" t="s">
        <v>162</v>
      </c>
    </row>
    <row r="31" spans="1:1" x14ac:dyDescent="0.15">
      <c r="A31" s="85" t="s">
        <v>163</v>
      </c>
    </row>
    <row r="32" spans="1:1" x14ac:dyDescent="0.15">
      <c r="A32" s="85" t="s">
        <v>164</v>
      </c>
    </row>
    <row r="33" spans="1:1" x14ac:dyDescent="0.15">
      <c r="A33" s="85" t="s">
        <v>165</v>
      </c>
    </row>
    <row r="34" spans="1:1" x14ac:dyDescent="0.15">
      <c r="A34" s="85" t="s">
        <v>166</v>
      </c>
    </row>
    <row r="35" spans="1:1" x14ac:dyDescent="0.15">
      <c r="A35" s="85" t="s">
        <v>167</v>
      </c>
    </row>
    <row r="36" spans="1:1" x14ac:dyDescent="0.15">
      <c r="A36" s="85" t="s">
        <v>168</v>
      </c>
    </row>
    <row r="37" spans="1:1" x14ac:dyDescent="0.15">
      <c r="A37" s="85" t="s">
        <v>169</v>
      </c>
    </row>
    <row r="38" spans="1:1" x14ac:dyDescent="0.15">
      <c r="A38" s="85" t="s">
        <v>170</v>
      </c>
    </row>
    <row r="39" spans="1:1" x14ac:dyDescent="0.15">
      <c r="A39" s="85" t="s">
        <v>171</v>
      </c>
    </row>
    <row r="40" spans="1:1" x14ac:dyDescent="0.15">
      <c r="A40" s="85" t="s">
        <v>172</v>
      </c>
    </row>
    <row r="41" spans="1:1" x14ac:dyDescent="0.15">
      <c r="A41" s="85" t="s">
        <v>173</v>
      </c>
    </row>
    <row r="42" spans="1:1" x14ac:dyDescent="0.15">
      <c r="A42" s="85" t="s">
        <v>174</v>
      </c>
    </row>
    <row r="43" spans="1:1" x14ac:dyDescent="0.15">
      <c r="A43" s="85" t="s">
        <v>175</v>
      </c>
    </row>
    <row r="44" spans="1:1" x14ac:dyDescent="0.15">
      <c r="A44" s="85" t="s">
        <v>176</v>
      </c>
    </row>
    <row r="45" spans="1:1" x14ac:dyDescent="0.15">
      <c r="A45" s="85" t="s">
        <v>177</v>
      </c>
    </row>
    <row r="46" spans="1:1" x14ac:dyDescent="0.15">
      <c r="A46" s="85" t="s">
        <v>178</v>
      </c>
    </row>
    <row r="47" spans="1:1" x14ac:dyDescent="0.15">
      <c r="A47" s="85" t="s">
        <v>179</v>
      </c>
    </row>
  </sheetData>
  <sheetProtection algorithmName="SHA-512" hashValue="LTqPAXLyPXsFrNrVVOQHetyB7hnJqedPFfnxTgQ7w4e8RG9YP7ZYVw1u25PVwTFBxrcrbyeo+wNvCJ4Z6SA/wg==" saltValue="6SEMYXV0Z8wxJZ8/MxomS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大分類</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2025-12-04T00:41:25Z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