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namie-lg-file01.namie.lg.local\fileserver\150 産業振興課\●●商工労働係●●\16東日本大震災に係る事業再開及び帰還支援事業\002町内飲食店食材費調達補助\食料品補助金要綱\"/>
    </mc:Choice>
  </mc:AlternateContent>
  <xr:revisionPtr revIDLastSave="0" documentId="13_ncr:1_{1CC14CCE-900D-45B6-B446-AAB72EFD29CF}" xr6:coauthVersionLast="47" xr6:coauthVersionMax="47" xr10:uidLastSave="{00000000-0000-0000-0000-000000000000}"/>
  <bookViews>
    <workbookView xWindow="-108" yWindow="-108" windowWidth="23256" windowHeight="12456" tabRatio="912" xr2:uid="{00000000-000D-0000-FFFF-FFFF00000000}"/>
  </bookViews>
  <sheets>
    <sheet name="入力支援シート" sheetId="67" r:id="rId1"/>
    <sheet name="交付申請(様式第3号)" sheetId="68" r:id="rId2"/>
    <sheet name="変更申請(様式第5号)" sheetId="69" r:id="rId3"/>
    <sheet name="実績報告(様式第7号)" sheetId="70" r:id="rId4"/>
    <sheet name="交付請求(様式第9号) " sheetId="71" r:id="rId5"/>
  </sheets>
  <definedNames>
    <definedName name="_xlnm.Print_Area" localSheetId="1">'交付申請(様式第3号)'!$A$1:$G$42</definedName>
    <definedName name="_xlnm.Print_Area" localSheetId="3">'実績報告(様式第7号)'!$A$1:$G$53</definedName>
    <definedName name="_xlnm.Print_Area" localSheetId="0">入力支援シート!$B$1:$E$45</definedName>
    <definedName name="_xlnm.Print_Area" localSheetId="2">'変更申請(様式第5号)'!$A$1:$G$24</definedName>
  </definedNames>
  <calcPr calcId="191029"/>
  <customWorkbookViews>
    <customWorkbookView name="林　千保 - 個人用ビュー" guid="{F73E202F-206D-4566-9041-309227428B46}" mergeInterval="0" personalView="1" xWindow="15" windowWidth="1360" windowHeight="666" tabRatio="645" activeSheetId="2"/>
    <customWorkbookView name="関口 翔太 - 個人用ビュー" guid="{44E11CB2-9E20-4727-B290-112B7733E733}" mergeInterval="0" personalView="1" maximized="1" xWindow="-8" yWindow="-8" windowWidth="1382" windowHeight="744" tabRatio="645"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71" l="1"/>
  <c r="F16" i="71"/>
  <c r="C16" i="71"/>
  <c r="C15" i="71"/>
  <c r="C14" i="71"/>
  <c r="B13" i="71"/>
  <c r="E12" i="71"/>
  <c r="C12" i="71"/>
  <c r="C11" i="71"/>
  <c r="C10" i="71"/>
  <c r="D9" i="71"/>
  <c r="F53" i="70"/>
  <c r="D53" i="70"/>
  <c r="B53" i="70"/>
  <c r="G52" i="70"/>
  <c r="E52" i="70"/>
  <c r="C52" i="70"/>
  <c r="G51" i="70"/>
  <c r="F51" i="70"/>
  <c r="E51" i="70"/>
  <c r="D51" i="70"/>
  <c r="C51" i="70"/>
  <c r="B51" i="70"/>
  <c r="G50" i="70"/>
  <c r="F50" i="70"/>
  <c r="E50" i="70"/>
  <c r="D50" i="70"/>
  <c r="C50" i="70"/>
  <c r="B50" i="70"/>
  <c r="G49" i="70"/>
  <c r="F49" i="70"/>
  <c r="E49" i="70"/>
  <c r="D49" i="70"/>
  <c r="C49" i="70"/>
  <c r="B49" i="70"/>
  <c r="G48" i="70"/>
  <c r="F48" i="70"/>
  <c r="E48" i="70"/>
  <c r="D48" i="70"/>
  <c r="C48" i="70"/>
  <c r="B48" i="70"/>
  <c r="G47" i="70"/>
  <c r="F47" i="70"/>
  <c r="E47" i="70"/>
  <c r="D47" i="70"/>
  <c r="C47" i="70"/>
  <c r="B47" i="70"/>
  <c r="G46" i="70"/>
  <c r="F46" i="70"/>
  <c r="E46" i="70"/>
  <c r="D46" i="70"/>
  <c r="C46" i="70"/>
  <c r="B46" i="70"/>
  <c r="G45" i="70"/>
  <c r="F45" i="70"/>
  <c r="E45" i="70"/>
  <c r="D45" i="70"/>
  <c r="C45" i="70"/>
  <c r="B45" i="70"/>
  <c r="G44" i="70"/>
  <c r="F44" i="70"/>
  <c r="E44" i="70"/>
  <c r="D44" i="70"/>
  <c r="C44" i="70"/>
  <c r="B44" i="70"/>
  <c r="G43" i="70"/>
  <c r="F43" i="70"/>
  <c r="E43" i="70"/>
  <c r="D43" i="70"/>
  <c r="C43" i="70"/>
  <c r="B43" i="70"/>
  <c r="G42" i="70"/>
  <c r="F42" i="70"/>
  <c r="E42" i="70"/>
  <c r="D42" i="70"/>
  <c r="C42" i="70"/>
  <c r="B42" i="70"/>
  <c r="G41" i="70"/>
  <c r="F41" i="70"/>
  <c r="E41" i="70"/>
  <c r="D41" i="70"/>
  <c r="C41" i="70"/>
  <c r="B41" i="70"/>
  <c r="G40" i="70"/>
  <c r="F40" i="70"/>
  <c r="E40" i="70"/>
  <c r="D40" i="70"/>
  <c r="C40" i="70"/>
  <c r="B40" i="70"/>
  <c r="G39" i="70"/>
  <c r="F39" i="70"/>
  <c r="E39" i="70"/>
  <c r="D39" i="70"/>
  <c r="C39" i="70"/>
  <c r="B39" i="70"/>
  <c r="G38" i="70"/>
  <c r="F38" i="70"/>
  <c r="E38" i="70"/>
  <c r="D38" i="70"/>
  <c r="C38" i="70"/>
  <c r="B38" i="70"/>
  <c r="G37" i="70"/>
  <c r="F37" i="70"/>
  <c r="E37" i="70"/>
  <c r="D37" i="70"/>
  <c r="C37" i="70"/>
  <c r="B37" i="70"/>
  <c r="F36" i="70"/>
  <c r="D36" i="70"/>
  <c r="B36" i="70"/>
  <c r="D23" i="70"/>
  <c r="C23" i="70"/>
  <c r="B23" i="70"/>
  <c r="F23" i="70" s="1"/>
  <c r="F22" i="70"/>
  <c r="D21" i="70"/>
  <c r="C21" i="70"/>
  <c r="B21" i="70"/>
  <c r="C18" i="70"/>
  <c r="F17" i="70"/>
  <c r="C17" i="70"/>
  <c r="C16" i="70"/>
  <c r="C15" i="70"/>
  <c r="B14" i="70"/>
  <c r="E13" i="70"/>
  <c r="C13" i="70"/>
  <c r="C12" i="70"/>
  <c r="C11" i="70"/>
  <c r="D10" i="70"/>
  <c r="F24" i="69"/>
  <c r="C24" i="69"/>
  <c r="C16" i="69"/>
  <c r="F15" i="69"/>
  <c r="C15" i="69"/>
  <c r="C14" i="69"/>
  <c r="C13" i="69"/>
  <c r="B12" i="69"/>
  <c r="E11" i="69"/>
  <c r="C11" i="69"/>
  <c r="C10" i="69"/>
  <c r="C9" i="69"/>
  <c r="D8" i="69"/>
  <c r="B32" i="68"/>
  <c r="F31" i="68"/>
  <c r="E31" i="68"/>
  <c r="E32" i="68" s="1"/>
  <c r="D31" i="68"/>
  <c r="C31" i="68"/>
  <c r="B31" i="68"/>
  <c r="G28" i="68"/>
  <c r="F28" i="68"/>
  <c r="E28" i="68"/>
  <c r="D28" i="68"/>
  <c r="C28" i="68"/>
  <c r="B28" i="68"/>
  <c r="C23" i="68"/>
  <c r="G23" i="68" s="1"/>
  <c r="C22" i="68"/>
  <c r="C21" i="68"/>
  <c r="G21" i="68" s="1"/>
  <c r="G20" i="68"/>
  <c r="E20" i="68"/>
  <c r="C20" i="68"/>
  <c r="B19" i="68"/>
  <c r="E18" i="68"/>
  <c r="B17" i="68"/>
  <c r="C16" i="68"/>
  <c r="F15" i="68"/>
  <c r="C15" i="68"/>
  <c r="C14" i="68"/>
  <c r="C13" i="68"/>
  <c r="B12" i="68"/>
  <c r="E11" i="68"/>
  <c r="C11" i="68"/>
  <c r="C10" i="68"/>
  <c r="C9" i="68"/>
  <c r="D8" i="68"/>
</calcChain>
</file>

<file path=xl/sharedStrings.xml><?xml version="1.0" encoding="utf-8"?>
<sst xmlns="http://schemas.openxmlformats.org/spreadsheetml/2006/main" count="241" uniqueCount="170">
  <si>
    <t>～</t>
    <phoneticPr fontId="8"/>
  </si>
  <si>
    <t>12月</t>
  </si>
  <si>
    <t>1月</t>
  </si>
  <si>
    <t>2月</t>
  </si>
  <si>
    <t>3月</t>
  </si>
  <si>
    <t>業種</t>
    <rPh sb="0" eb="2">
      <t>ギョウシュ</t>
    </rPh>
    <phoneticPr fontId="8"/>
  </si>
  <si>
    <t>メールアドレス</t>
  </si>
  <si>
    <t>メールアドレス</t>
    <phoneticPr fontId="8"/>
  </si>
  <si>
    <t>郵便番号</t>
    <rPh sb="0" eb="4">
      <t>ユウビンバンゴウ</t>
    </rPh>
    <phoneticPr fontId="8"/>
  </si>
  <si>
    <t>申請日</t>
    <rPh sb="0" eb="3">
      <t>シンセイビ</t>
    </rPh>
    <phoneticPr fontId="17"/>
  </si>
  <si>
    <t>〒</t>
  </si>
  <si>
    <t>住所</t>
    <rPh sb="0" eb="2">
      <t>ジュウショ</t>
    </rPh>
    <phoneticPr fontId="17"/>
  </si>
  <si>
    <t>事業者名</t>
    <rPh sb="0" eb="4">
      <t>ジギョウシャメイ</t>
    </rPh>
    <phoneticPr fontId="17"/>
  </si>
  <si>
    <t>代表者役職</t>
    <rPh sb="0" eb="5">
      <t>ダイヒョウシャヤクショク</t>
    </rPh>
    <phoneticPr fontId="17"/>
  </si>
  <si>
    <t>代表者氏名</t>
    <rPh sb="0" eb="5">
      <t>ダイヒョウシャシメイ</t>
    </rPh>
    <phoneticPr fontId="17"/>
  </si>
  <si>
    <t>㊞</t>
    <phoneticPr fontId="17"/>
  </si>
  <si>
    <t>〒979-15</t>
    <phoneticPr fontId="17"/>
  </si>
  <si>
    <t>浪江町大字</t>
    <rPh sb="0" eb="3">
      <t>ナミエマチ</t>
    </rPh>
    <rPh sb="3" eb="5">
      <t>オオアザ</t>
    </rPh>
    <phoneticPr fontId="17"/>
  </si>
  <si>
    <t>担当者氏名</t>
    <rPh sb="0" eb="3">
      <t>タントウシャ</t>
    </rPh>
    <phoneticPr fontId="17"/>
  </si>
  <si>
    <t>電話番号</t>
    <rPh sb="0" eb="4">
      <t>デンワバンゴウ</t>
    </rPh>
    <phoneticPr fontId="17"/>
  </si>
  <si>
    <t>町内事業開始日</t>
    <rPh sb="0" eb="2">
      <t>チョウナイ</t>
    </rPh>
    <rPh sb="2" eb="7">
      <t>ジギョウカイシビ</t>
    </rPh>
    <phoneticPr fontId="17"/>
  </si>
  <si>
    <t>提出期限：補助対象期間開始月の末日</t>
    <rPh sb="0" eb="4">
      <t>テイシュツキゲン</t>
    </rPh>
    <rPh sb="5" eb="11">
      <t>ホジョタイショウキカン</t>
    </rPh>
    <rPh sb="11" eb="13">
      <t>カイシ</t>
    </rPh>
    <rPh sb="13" eb="14">
      <t>ツキ</t>
    </rPh>
    <rPh sb="15" eb="17">
      <t>マツジツ</t>
    </rPh>
    <phoneticPr fontId="17"/>
  </si>
  <si>
    <t>補助対象期間</t>
    <rPh sb="0" eb="2">
      <t>ホジョ</t>
    </rPh>
    <rPh sb="2" eb="6">
      <t>タイショウキカン</t>
    </rPh>
    <phoneticPr fontId="17"/>
  </si>
  <si>
    <t>～</t>
    <phoneticPr fontId="17"/>
  </si>
  <si>
    <t>事業内容</t>
    <rPh sb="0" eb="4">
      <t>ジギョウナイヨウ</t>
    </rPh>
    <phoneticPr fontId="17"/>
  </si>
  <si>
    <t>業種</t>
    <rPh sb="0" eb="2">
      <t>ギョウシュ</t>
    </rPh>
    <phoneticPr fontId="17"/>
  </si>
  <si>
    <t>大分類：M-宿泊業、飲食サービス業　中分類：</t>
    <rPh sb="0" eb="3">
      <t>ダイブンルイ</t>
    </rPh>
    <rPh sb="6" eb="8">
      <t>シュクハク</t>
    </rPh>
    <rPh sb="8" eb="9">
      <t>ギョウ</t>
    </rPh>
    <rPh sb="10" eb="12">
      <t>インショク</t>
    </rPh>
    <rPh sb="16" eb="17">
      <t>ギョウ</t>
    </rPh>
    <rPh sb="18" eb="21">
      <t>チュウブンルイ</t>
    </rPh>
    <phoneticPr fontId="17"/>
  </si>
  <si>
    <t>食品衛生法</t>
    <rPh sb="0" eb="5">
      <t>ショクヒンエイセイホウ</t>
    </rPh>
    <phoneticPr fontId="17"/>
  </si>
  <si>
    <t>許可日・届出日</t>
    <rPh sb="0" eb="3">
      <t>キョカビ</t>
    </rPh>
    <rPh sb="4" eb="5">
      <t>トド</t>
    </rPh>
    <rPh sb="5" eb="7">
      <t>デビ</t>
    </rPh>
    <phoneticPr fontId="17"/>
  </si>
  <si>
    <t>食料品調達計画</t>
    <rPh sb="0" eb="7">
      <t>ショクリョウヒンチョウタツケイカク</t>
    </rPh>
    <phoneticPr fontId="17"/>
  </si>
  <si>
    <t>補助対象経費
(見込)</t>
    <rPh sb="0" eb="6">
      <t>ホジョタイショウケイヒ</t>
    </rPh>
    <rPh sb="8" eb="10">
      <t>ミコミ</t>
    </rPh>
    <phoneticPr fontId="17"/>
  </si>
  <si>
    <t>4月</t>
    <rPh sb="1" eb="2">
      <t>ガツ</t>
    </rPh>
    <phoneticPr fontId="17"/>
  </si>
  <si>
    <t>5月</t>
    <rPh sb="1" eb="2">
      <t>ガツ</t>
    </rPh>
    <phoneticPr fontId="17"/>
  </si>
  <si>
    <t>6月</t>
    <rPh sb="1" eb="2">
      <t>ガツ</t>
    </rPh>
    <phoneticPr fontId="17"/>
  </si>
  <si>
    <t>7月</t>
    <rPh sb="1" eb="2">
      <t>ガツ</t>
    </rPh>
    <phoneticPr fontId="17"/>
  </si>
  <si>
    <t>8月</t>
    <rPh sb="1" eb="2">
      <t>ガツ</t>
    </rPh>
    <phoneticPr fontId="17"/>
  </si>
  <si>
    <t>9月</t>
    <rPh sb="1" eb="2">
      <t>ガツ</t>
    </rPh>
    <phoneticPr fontId="17"/>
  </si>
  <si>
    <t>10月</t>
    <rPh sb="2" eb="3">
      <t>ガツ</t>
    </rPh>
    <phoneticPr fontId="17"/>
  </si>
  <si>
    <t>11月</t>
  </si>
  <si>
    <t>補助対象経費合計</t>
    <rPh sb="0" eb="6">
      <t>ホジョタイショウケイヒ</t>
    </rPh>
    <rPh sb="6" eb="8">
      <t>ゴウケイ</t>
    </rPh>
    <phoneticPr fontId="17"/>
  </si>
  <si>
    <t>補助金申請額</t>
    <rPh sb="0" eb="3">
      <t>ホジョキン</t>
    </rPh>
    <rPh sb="3" eb="6">
      <t>シンセイガク</t>
    </rPh>
    <phoneticPr fontId="17"/>
  </si>
  <si>
    <t>添付書類</t>
    <rPh sb="0" eb="4">
      <t>テンプショルイ</t>
    </rPh>
    <phoneticPr fontId="17"/>
  </si>
  <si>
    <t>・食品衛生法に係る許可書の写し又は届出書の写し(申請書の記載内容と相違のないこと)</t>
    <rPh sb="1" eb="6">
      <t>ショクヒンエイセイホウ</t>
    </rPh>
    <rPh sb="7" eb="8">
      <t>カカ</t>
    </rPh>
    <rPh sb="9" eb="12">
      <t>キョカショ</t>
    </rPh>
    <rPh sb="13" eb="14">
      <t>ウツ</t>
    </rPh>
    <rPh sb="15" eb="16">
      <t>マタ</t>
    </rPh>
    <rPh sb="17" eb="20">
      <t>トドケデショ</t>
    </rPh>
    <rPh sb="21" eb="22">
      <t>ウツ</t>
    </rPh>
    <rPh sb="24" eb="27">
      <t>シンセイショ</t>
    </rPh>
    <rPh sb="28" eb="32">
      <t>キサイナイヨウ</t>
    </rPh>
    <rPh sb="33" eb="35">
      <t>ソウイ</t>
    </rPh>
    <phoneticPr fontId="17"/>
  </si>
  <si>
    <t>・町長が必要と認める書類</t>
    <rPh sb="1" eb="3">
      <t>チョウチョウ</t>
    </rPh>
    <rPh sb="4" eb="6">
      <t>ヒツヨウ</t>
    </rPh>
    <rPh sb="7" eb="8">
      <t>ミト</t>
    </rPh>
    <rPh sb="10" eb="12">
      <t>ショルイ</t>
    </rPh>
    <phoneticPr fontId="17"/>
  </si>
  <si>
    <t>***以下、浪江町担当者記載欄***</t>
    <rPh sb="3" eb="5">
      <t>イカ</t>
    </rPh>
    <rPh sb="6" eb="12">
      <t>ナミエマチタントウシャ</t>
    </rPh>
    <rPh sb="12" eb="15">
      <t>キサイラン</t>
    </rPh>
    <phoneticPr fontId="17"/>
  </si>
  <si>
    <t>債権者コード</t>
    <rPh sb="0" eb="3">
      <t>サイケンシャ</t>
    </rPh>
    <phoneticPr fontId="17"/>
  </si>
  <si>
    <t>この確認は本補助金交付申請に限り有効</t>
    <rPh sb="2" eb="4">
      <t>カクニン</t>
    </rPh>
    <rPh sb="5" eb="13">
      <t>ホンホジョキンコウフシンセイ</t>
    </rPh>
    <rPh sb="14" eb="15">
      <t>カギ</t>
    </rPh>
    <rPh sb="16" eb="18">
      <t>ユウコウ</t>
    </rPh>
    <phoneticPr fontId="17"/>
  </si>
  <si>
    <t>確認</t>
    <rPh sb="0" eb="2">
      <t>カクニン</t>
    </rPh>
    <phoneticPr fontId="17"/>
  </si>
  <si>
    <t>決裁</t>
    <rPh sb="0" eb="2">
      <t>ケッサイ</t>
    </rPh>
    <phoneticPr fontId="17"/>
  </si>
  <si>
    <t>確認者</t>
    <rPh sb="0" eb="3">
      <t>カクニンシャ</t>
    </rPh>
    <phoneticPr fontId="17"/>
  </si>
  <si>
    <t>滞納なし　・　課税なし　・　滞納あり</t>
    <rPh sb="0" eb="2">
      <t>タイノウ</t>
    </rPh>
    <rPh sb="7" eb="9">
      <t>カゼイ</t>
    </rPh>
    <rPh sb="14" eb="16">
      <t>タイノウ</t>
    </rPh>
    <phoneticPr fontId="17"/>
  </si>
  <si>
    <r>
      <t xml:space="preserve">町内事業所名
</t>
    </r>
    <r>
      <rPr>
        <sz val="6"/>
        <color theme="1"/>
        <rFont val="BIZ UD明朝 Medium"/>
        <family val="1"/>
        <charset val="128"/>
      </rPr>
      <t>(営業所の名称、屋号又は商号)</t>
    </r>
    <rPh sb="0" eb="2">
      <t>チョウナイ</t>
    </rPh>
    <rPh sb="2" eb="5">
      <t>ジギョウショ</t>
    </rPh>
    <rPh sb="5" eb="6">
      <t>メイ</t>
    </rPh>
    <rPh sb="8" eb="11">
      <t>エイギョウショ</t>
    </rPh>
    <rPh sb="12" eb="14">
      <t>メイショウ</t>
    </rPh>
    <rPh sb="15" eb="17">
      <t>ヤゴウ</t>
    </rPh>
    <rPh sb="17" eb="18">
      <t>マタ</t>
    </rPh>
    <rPh sb="19" eb="21">
      <t>ショウゴウ</t>
    </rPh>
    <phoneticPr fontId="17"/>
  </si>
  <si>
    <r>
      <t xml:space="preserve">町内事業所住所
</t>
    </r>
    <r>
      <rPr>
        <sz val="6"/>
        <color theme="1"/>
        <rFont val="BIZ UD明朝 Medium"/>
        <family val="1"/>
        <charset val="128"/>
      </rPr>
      <t>(営業所の所在地)</t>
    </r>
    <rPh sb="0" eb="7">
      <t>チョウナイジギョウショジュウショ</t>
    </rPh>
    <rPh sb="9" eb="12">
      <t>エイギョウショ</t>
    </rPh>
    <rPh sb="13" eb="16">
      <t>ショザイチ</t>
    </rPh>
    <phoneticPr fontId="17"/>
  </si>
  <si>
    <r>
      <t xml:space="preserve">申請者
</t>
    </r>
    <r>
      <rPr>
        <sz val="6"/>
        <color theme="1"/>
        <rFont val="BIZ UD明朝 Medium"/>
        <family val="1"/>
        <charset val="128"/>
      </rPr>
      <t>(法人の場合は本社住所、
個人の場合は代表者住所)</t>
    </r>
    <rPh sb="0" eb="3">
      <t>シンセイシャ</t>
    </rPh>
    <rPh sb="5" eb="7">
      <t>ホウジン</t>
    </rPh>
    <rPh sb="8" eb="10">
      <t>バアイ</t>
    </rPh>
    <rPh sb="11" eb="15">
      <t>ホンシャジュウショ</t>
    </rPh>
    <rPh sb="17" eb="19">
      <t>コジン</t>
    </rPh>
    <rPh sb="20" eb="22">
      <t>バアイ</t>
    </rPh>
    <rPh sb="23" eb="28">
      <t>ダイヒョウシャジュウショ</t>
    </rPh>
    <phoneticPr fontId="17"/>
  </si>
  <si>
    <t>許可期間</t>
    <rPh sb="0" eb="4">
      <t>キョカキカン</t>
    </rPh>
    <phoneticPr fontId="8"/>
  </si>
  <si>
    <r>
      <rPr>
        <sz val="9"/>
        <color theme="1"/>
        <rFont val="BIZ UD明朝 Medium"/>
        <family val="1"/>
        <charset val="128"/>
      </rPr>
      <t xml:space="preserve">補助率：10分の3
上限：月5万円
</t>
    </r>
    <r>
      <rPr>
        <sz val="8"/>
        <color theme="1"/>
        <rFont val="BIZ UD明朝 Medium"/>
        <family val="1"/>
        <charset val="128"/>
      </rPr>
      <t>（千円未満切捨）</t>
    </r>
    <rPh sb="0" eb="3">
      <t>ホジョリツ</t>
    </rPh>
    <rPh sb="6" eb="7">
      <t>ブン</t>
    </rPh>
    <rPh sb="10" eb="12">
      <t>ジョウゲン</t>
    </rPh>
    <rPh sb="13" eb="14">
      <t>ツキ</t>
    </rPh>
    <rPh sb="15" eb="17">
      <t>マンエン</t>
    </rPh>
    <rPh sb="19" eb="20">
      <t>セン</t>
    </rPh>
    <rPh sb="20" eb="25">
      <t>エンミマンキリス</t>
    </rPh>
    <phoneticPr fontId="17"/>
  </si>
  <si>
    <t>連絡先</t>
    <rPh sb="0" eb="3">
      <t>レンラクサキ</t>
    </rPh>
    <phoneticPr fontId="17"/>
  </si>
  <si>
    <t>事業者名</t>
    <rPh sb="0" eb="4">
      <t>ジギョウシャメイ</t>
    </rPh>
    <phoneticPr fontId="8"/>
  </si>
  <si>
    <t>補助対象経費</t>
    <rPh sb="0" eb="6">
      <t>ホジョタイショウケイヒ</t>
    </rPh>
    <phoneticPr fontId="8"/>
  </si>
  <si>
    <t>報告日</t>
    <rPh sb="0" eb="2">
      <t>ホウコク</t>
    </rPh>
    <rPh sb="2" eb="3">
      <t>ビ</t>
    </rPh>
    <phoneticPr fontId="17"/>
  </si>
  <si>
    <t>・営業実績のわかるカレンダー（任意様式）</t>
    <rPh sb="1" eb="3">
      <t>エイギョウ</t>
    </rPh>
    <rPh sb="3" eb="5">
      <t>ジッセキ</t>
    </rPh>
    <rPh sb="15" eb="17">
      <t>ニンイ</t>
    </rPh>
    <rPh sb="17" eb="19">
      <t>ヨウシキ</t>
    </rPh>
    <phoneticPr fontId="17"/>
  </si>
  <si>
    <t>・仕入れ明細の写し（レシート、領収書、請求明細など）</t>
    <rPh sb="1" eb="3">
      <t>シイ</t>
    </rPh>
    <rPh sb="4" eb="6">
      <t>メイサイ</t>
    </rPh>
    <rPh sb="7" eb="8">
      <t>ウツ</t>
    </rPh>
    <rPh sb="15" eb="18">
      <t>リョウシュウショ</t>
    </rPh>
    <rPh sb="19" eb="21">
      <t>セイキュウ</t>
    </rPh>
    <rPh sb="21" eb="23">
      <t>メイサイ</t>
    </rPh>
    <phoneticPr fontId="17"/>
  </si>
  <si>
    <t>報告対象期間</t>
    <rPh sb="0" eb="2">
      <t>ホウコク</t>
    </rPh>
    <rPh sb="2" eb="6">
      <t>タイショウキカン</t>
    </rPh>
    <phoneticPr fontId="17"/>
  </si>
  <si>
    <t>食料品調達実績</t>
    <rPh sb="0" eb="3">
      <t>ショクリョウヒン</t>
    </rPh>
    <rPh sb="3" eb="5">
      <t>チョウタツ</t>
    </rPh>
    <rPh sb="5" eb="7">
      <t>ジッセキ</t>
    </rPh>
    <phoneticPr fontId="17"/>
  </si>
  <si>
    <t>補助金額</t>
    <rPh sb="0" eb="3">
      <t>ホジョキン</t>
    </rPh>
    <phoneticPr fontId="17"/>
  </si>
  <si>
    <t>営業実績カレンダー（任意様式）</t>
    <rPh sb="0" eb="4">
      <t>エイギョウジッセキ</t>
    </rPh>
    <rPh sb="10" eb="14">
      <t>ニンイヨウシキ</t>
    </rPh>
    <phoneticPr fontId="8"/>
  </si>
  <si>
    <t>営業時間</t>
    <rPh sb="0" eb="4">
      <t>エイギョウジカン</t>
    </rPh>
    <phoneticPr fontId="8"/>
  </si>
  <si>
    <t>定休日</t>
    <rPh sb="0" eb="3">
      <t>テイキュウビ</t>
    </rPh>
    <phoneticPr fontId="8"/>
  </si>
  <si>
    <t>営業日数計</t>
    <rPh sb="0" eb="4">
      <t>エイギョウニッスウ</t>
    </rPh>
    <rPh sb="4" eb="5">
      <t>ケイ</t>
    </rPh>
    <phoneticPr fontId="8"/>
  </si>
  <si>
    <t>R8年度 浪江町町内飲食店食料品調達支援事業補助金</t>
    <rPh sb="2" eb="4">
      <t>ネンド</t>
    </rPh>
    <rPh sb="5" eb="8">
      <t>ナミエマチ</t>
    </rPh>
    <rPh sb="8" eb="13">
      <t>チョウナイインショクテン</t>
    </rPh>
    <rPh sb="13" eb="18">
      <t>ショクリョウヒンチョウタツ</t>
    </rPh>
    <rPh sb="18" eb="22">
      <t>シエンジギョウ</t>
    </rPh>
    <rPh sb="22" eb="25">
      <t>ホジョキン</t>
    </rPh>
    <phoneticPr fontId="8"/>
  </si>
  <si>
    <t>申請者向け</t>
    <rPh sb="0" eb="4">
      <t>シンセイシャム</t>
    </rPh>
    <phoneticPr fontId="8"/>
  </si>
  <si>
    <t>■申請者情報</t>
    <rPh sb="1" eb="4">
      <t>シンセイシャ</t>
    </rPh>
    <rPh sb="4" eb="6">
      <t>ジョウホウ</t>
    </rPh>
    <phoneticPr fontId="8"/>
  </si>
  <si>
    <r>
      <t xml:space="preserve">住所
</t>
    </r>
    <r>
      <rPr>
        <sz val="8"/>
        <rFont val="BIZ UDゴシック"/>
        <family val="3"/>
        <charset val="128"/>
      </rPr>
      <t>（法人の場合は本社住所、
個人の場合は代表者住所）</t>
    </r>
    <rPh sb="0" eb="2">
      <t>ジュウショ</t>
    </rPh>
    <rPh sb="4" eb="6">
      <t>ホウジン</t>
    </rPh>
    <rPh sb="7" eb="9">
      <t>バアイ</t>
    </rPh>
    <rPh sb="10" eb="14">
      <t>ホンシャジュウショ</t>
    </rPh>
    <rPh sb="16" eb="18">
      <t>コジン</t>
    </rPh>
    <rPh sb="19" eb="21">
      <t>バアイ</t>
    </rPh>
    <rPh sb="22" eb="25">
      <t>ダイヒョウシャ</t>
    </rPh>
    <rPh sb="25" eb="27">
      <t>ジュウショ</t>
    </rPh>
    <phoneticPr fontId="8"/>
  </si>
  <si>
    <t>代表者役職</t>
    <rPh sb="0" eb="3">
      <t>ダイヒョウシャ</t>
    </rPh>
    <rPh sb="3" eb="5">
      <t>ヤクショク</t>
    </rPh>
    <phoneticPr fontId="8"/>
  </si>
  <si>
    <t>代表者氏名</t>
    <rPh sb="0" eb="3">
      <t>ダイヒョウシャ</t>
    </rPh>
    <rPh sb="3" eb="5">
      <t>シメイ</t>
    </rPh>
    <phoneticPr fontId="8"/>
  </si>
  <si>
    <t>■町内事業所情報</t>
    <rPh sb="1" eb="3">
      <t>チョウナイ</t>
    </rPh>
    <rPh sb="3" eb="6">
      <t>ジギョウショ</t>
    </rPh>
    <rPh sb="6" eb="8">
      <t>ジョウホウ</t>
    </rPh>
    <phoneticPr fontId="8"/>
  </si>
  <si>
    <r>
      <t xml:space="preserve">住所
</t>
    </r>
    <r>
      <rPr>
        <sz val="8"/>
        <rFont val="BIZ UDゴシック"/>
        <family val="3"/>
        <charset val="128"/>
      </rPr>
      <t>（町内事業所の所在地）</t>
    </r>
    <rPh sb="0" eb="2">
      <t>ジュウショ</t>
    </rPh>
    <rPh sb="4" eb="6">
      <t>チョウナイ</t>
    </rPh>
    <rPh sb="6" eb="9">
      <t>ジギョウショ</t>
    </rPh>
    <rPh sb="10" eb="13">
      <t>ショザイチ</t>
    </rPh>
    <phoneticPr fontId="8"/>
  </si>
  <si>
    <t>町内事業所名</t>
    <rPh sb="0" eb="2">
      <t>チョウナイ</t>
    </rPh>
    <rPh sb="2" eb="6">
      <t>ジギョウショメイ</t>
    </rPh>
    <phoneticPr fontId="8"/>
  </si>
  <si>
    <t>■連絡先情報</t>
    <rPh sb="1" eb="4">
      <t>レンラクサキ</t>
    </rPh>
    <rPh sb="4" eb="6">
      <t>ジョウホウ</t>
    </rPh>
    <phoneticPr fontId="8"/>
  </si>
  <si>
    <t>担当者氏名</t>
    <rPh sb="0" eb="3">
      <t>タントウシャ</t>
    </rPh>
    <rPh sb="3" eb="5">
      <t>シメイ</t>
    </rPh>
    <phoneticPr fontId="8"/>
  </si>
  <si>
    <t>電話番号</t>
    <rPh sb="0" eb="2">
      <t>デンワ</t>
    </rPh>
    <rPh sb="2" eb="4">
      <t>バンゴウ</t>
    </rPh>
    <phoneticPr fontId="8"/>
  </si>
  <si>
    <t>※ 提出する様式ではありません</t>
    <rPh sb="2" eb="4">
      <t>テイシュツ</t>
    </rPh>
    <rPh sb="6" eb="8">
      <t>ヨウシキ</t>
    </rPh>
    <phoneticPr fontId="8"/>
  </si>
  <si>
    <t>事業内容</t>
    <rPh sb="0" eb="4">
      <t>ジギョウナイヨウ</t>
    </rPh>
    <phoneticPr fontId="8"/>
  </si>
  <si>
    <t>町内事業開始日</t>
    <rPh sb="0" eb="7">
      <t>チョウナイジギョウカイシビ</t>
    </rPh>
    <phoneticPr fontId="8"/>
  </si>
  <si>
    <t>■確認事項</t>
    <rPh sb="1" eb="3">
      <t>カクニン</t>
    </rPh>
    <rPh sb="3" eb="5">
      <t>ジコウ</t>
    </rPh>
    <phoneticPr fontId="8"/>
  </si>
  <si>
    <t>食品衛生法 許可・届出日</t>
    <rPh sb="0" eb="5">
      <t>ショクヒンエイセイホウ</t>
    </rPh>
    <rPh sb="6" eb="8">
      <t>キョカ</t>
    </rPh>
    <rPh sb="9" eb="10">
      <t>トド</t>
    </rPh>
    <rPh sb="10" eb="12">
      <t>デビ</t>
    </rPh>
    <phoneticPr fontId="8"/>
  </si>
  <si>
    <t>営業許可・届出期間</t>
    <rPh sb="0" eb="4">
      <t>エイギョウキョカ</t>
    </rPh>
    <rPh sb="5" eb="7">
      <t>トドケデ</t>
    </rPh>
    <rPh sb="7" eb="9">
      <t>キカン</t>
    </rPh>
    <phoneticPr fontId="8"/>
  </si>
  <si>
    <t>浪江町暴力団排除条例</t>
    <rPh sb="0" eb="10">
      <t>ナミエマチボウリョクダンハイジョジョウレイ</t>
    </rPh>
    <phoneticPr fontId="8"/>
  </si>
  <si>
    <t>浪江町税の滞納</t>
    <rPh sb="0" eb="2">
      <t>ナミエ</t>
    </rPh>
    <rPh sb="2" eb="4">
      <t>チョウゼイ</t>
    </rPh>
    <rPh sb="5" eb="7">
      <t>タイノウ</t>
    </rPh>
    <phoneticPr fontId="8"/>
  </si>
  <si>
    <t>参考　風営法(用語の意義)
第二条　この法律において「風俗営業」とは、次の各号のいずれかに該当する営業をいう。
一　キヤバレー、待合、料理店、カフエーその他設備を設けて客の接待をして客に遊興又は飲食をさせる営業
二　喫茶店、バーその他設備を設けて客に飲食をさせる営業で、国家公安委員会規則で定めるところにより計つた営業所内の照度を十ルクス以下として営むもの(前号に該当する営業として営むものを除く。)
三　喫茶店、バーその他設備を設けて客に飲食をさせる営業で、他から見通すことが困難であり、かつ、その広さが五平方メートル以下である客席を設けて営むもの
四　まあじやん屋、ぱちんこ屋その他設備を設けて客に射幸心をそそるおそれのある遊技をさせる営業
五　スロットマシン、テレビゲーム機その他の遊技設備で本来の用途以外の用途として射幸心をそそるおそれのある遊技に用いることができるもの(国家公安委員会規則で定めるものに限る。)を備える店舗その他これに類する区画された施設(旅館業その他の営業の用に供し、又はこれに随伴する施設で政令で定めるものを除く。)において当該遊技設備により客に遊技をさせる営業(前号に該当する営業を除く。)</t>
    <rPh sb="0" eb="2">
      <t>サンコウ</t>
    </rPh>
    <rPh sb="3" eb="6">
      <t>フウエイホウ</t>
    </rPh>
    <phoneticPr fontId="8"/>
  </si>
  <si>
    <t>■ 入力内容を保存し、交付申請、変更承認申請、実績報告、交付請求それぞれについて
　必要な書類を作成し提出期限までにご提出ください。</t>
    <rPh sb="2" eb="4">
      <t>ニュウリョク</t>
    </rPh>
    <rPh sb="4" eb="6">
      <t>ナイヨウ</t>
    </rPh>
    <rPh sb="7" eb="9">
      <t>ホゾン</t>
    </rPh>
    <rPh sb="11" eb="13">
      <t>コウフ</t>
    </rPh>
    <rPh sb="13" eb="15">
      <t>シンセイ</t>
    </rPh>
    <rPh sb="16" eb="18">
      <t>ヘンコウ</t>
    </rPh>
    <rPh sb="18" eb="20">
      <t>ショウニン</t>
    </rPh>
    <rPh sb="20" eb="22">
      <t>シンセイ</t>
    </rPh>
    <rPh sb="23" eb="25">
      <t>ジッセキ</t>
    </rPh>
    <rPh sb="25" eb="27">
      <t>ホウコク</t>
    </rPh>
    <rPh sb="28" eb="30">
      <t>コウフ</t>
    </rPh>
    <rPh sb="30" eb="32">
      <t>セイキュウ</t>
    </rPh>
    <rPh sb="42" eb="44">
      <t>ヒツヨウ</t>
    </rPh>
    <rPh sb="45" eb="47">
      <t>ショルイ</t>
    </rPh>
    <rPh sb="48" eb="50">
      <t>サクセイ</t>
    </rPh>
    <rPh sb="51" eb="53">
      <t>テイシュツ</t>
    </rPh>
    <rPh sb="53" eb="55">
      <t>キゲン</t>
    </rPh>
    <rPh sb="59" eb="61">
      <t>テイシュツ</t>
    </rPh>
    <phoneticPr fontId="8"/>
  </si>
  <si>
    <t>参考</t>
    <rPh sb="0" eb="2">
      <t>サンコウ</t>
    </rPh>
    <phoneticPr fontId="8"/>
  </si>
  <si>
    <t>交付申請</t>
    <rPh sb="0" eb="4">
      <t>コウフシンセイ</t>
    </rPh>
    <phoneticPr fontId="8"/>
  </si>
  <si>
    <t>提出期限</t>
    <rPh sb="0" eb="4">
      <t>テイシュツキゲン</t>
    </rPh>
    <phoneticPr fontId="8"/>
  </si>
  <si>
    <t>提出書類</t>
    <rPh sb="0" eb="4">
      <t>テイシュツショルイ</t>
    </rPh>
    <phoneticPr fontId="8"/>
  </si>
  <si>
    <t>様式第3号</t>
    <rPh sb="0" eb="2">
      <t>ヨウシキ</t>
    </rPh>
    <rPh sb="2" eb="3">
      <t>ダイ</t>
    </rPh>
    <rPh sb="4" eb="5">
      <t>ゴウ</t>
    </rPh>
    <phoneticPr fontId="8"/>
  </si>
  <si>
    <t>営業に必要な食品衛生法に係る許可書の写し又は届出書の写し</t>
    <rPh sb="0" eb="2">
      <t>エイギョウ</t>
    </rPh>
    <rPh sb="3" eb="5">
      <t>ヒツヨウ</t>
    </rPh>
    <rPh sb="6" eb="11">
      <t>ショクヒンエイセイホウ</t>
    </rPh>
    <rPh sb="12" eb="13">
      <t>カカ</t>
    </rPh>
    <rPh sb="14" eb="17">
      <t>キョカショ</t>
    </rPh>
    <rPh sb="18" eb="19">
      <t>ウツ</t>
    </rPh>
    <rPh sb="20" eb="21">
      <t>マタ</t>
    </rPh>
    <rPh sb="22" eb="25">
      <t>トドケデショ</t>
    </rPh>
    <rPh sb="26" eb="27">
      <t>ウツ</t>
    </rPh>
    <phoneticPr fontId="8"/>
  </si>
  <si>
    <t>提供メニュー表</t>
    <rPh sb="0" eb="2">
      <t>テイキョウ</t>
    </rPh>
    <rPh sb="6" eb="7">
      <t>ヒョウ</t>
    </rPh>
    <phoneticPr fontId="8"/>
  </si>
  <si>
    <t>その他町長が必要と認める書類</t>
    <rPh sb="2" eb="5">
      <t>タチョウチョウ</t>
    </rPh>
    <rPh sb="6" eb="8">
      <t>ヒツヨウ</t>
    </rPh>
    <rPh sb="9" eb="10">
      <t>ミト</t>
    </rPh>
    <rPh sb="12" eb="14">
      <t>ショルイ</t>
    </rPh>
    <phoneticPr fontId="8"/>
  </si>
  <si>
    <r>
      <t xml:space="preserve">補助対象期間の開始日の属する月の末日
</t>
    </r>
    <r>
      <rPr>
        <sz val="6"/>
        <rFont val="BIZ UDゴシック"/>
        <family val="3"/>
        <charset val="128"/>
      </rPr>
      <t>※4月以前に事業開始している場合は4月末日、それ以降に事業開始した場合は事業開始日の翌月末</t>
    </r>
    <rPh sb="0" eb="6">
      <t>ホジョタイショウキカン</t>
    </rPh>
    <rPh sb="7" eb="10">
      <t>カイシビ</t>
    </rPh>
    <rPh sb="11" eb="12">
      <t>ゾク</t>
    </rPh>
    <rPh sb="14" eb="15">
      <t>ツキ</t>
    </rPh>
    <rPh sb="16" eb="18">
      <t>マツジツ</t>
    </rPh>
    <rPh sb="22" eb="25">
      <t>ガツイゼン</t>
    </rPh>
    <rPh sb="26" eb="28">
      <t>ジギョウ</t>
    </rPh>
    <rPh sb="28" eb="30">
      <t>カイシ</t>
    </rPh>
    <rPh sb="34" eb="36">
      <t>バアイ</t>
    </rPh>
    <rPh sb="38" eb="40">
      <t>ガツマツ</t>
    </rPh>
    <rPh sb="40" eb="41">
      <t>ジツ</t>
    </rPh>
    <rPh sb="44" eb="46">
      <t>イコウ</t>
    </rPh>
    <rPh sb="47" eb="49">
      <t>ジギョウ</t>
    </rPh>
    <rPh sb="49" eb="51">
      <t>カイシ</t>
    </rPh>
    <rPh sb="53" eb="55">
      <t>バアイ</t>
    </rPh>
    <rPh sb="56" eb="58">
      <t>ジギョウ</t>
    </rPh>
    <rPh sb="58" eb="60">
      <t>カイシ</t>
    </rPh>
    <rPh sb="60" eb="61">
      <t>ビ</t>
    </rPh>
    <rPh sb="62" eb="64">
      <t>ヨクゲツ</t>
    </rPh>
    <rPh sb="64" eb="65">
      <t>マツ</t>
    </rPh>
    <phoneticPr fontId="8"/>
  </si>
  <si>
    <t>変更承認申請</t>
    <rPh sb="0" eb="4">
      <t>ヘンコウショウニン</t>
    </rPh>
    <rPh sb="4" eb="6">
      <t>シンセイ</t>
    </rPh>
    <phoneticPr fontId="8"/>
  </si>
  <si>
    <t>変更・中止・廃止の時点で速やかに</t>
    <rPh sb="0" eb="2">
      <t>ヘンコウ</t>
    </rPh>
    <rPh sb="3" eb="5">
      <t>チュウシ</t>
    </rPh>
    <rPh sb="6" eb="8">
      <t>ハイシ</t>
    </rPh>
    <rPh sb="9" eb="11">
      <t>ジテン</t>
    </rPh>
    <rPh sb="12" eb="13">
      <t>スミ</t>
    </rPh>
    <phoneticPr fontId="8"/>
  </si>
  <si>
    <t>様式第5号</t>
    <rPh sb="0" eb="3">
      <t>ヨウシキダイ</t>
    </rPh>
    <rPh sb="4" eb="5">
      <t>ゴウ</t>
    </rPh>
    <phoneticPr fontId="8"/>
  </si>
  <si>
    <t>実績報告</t>
    <rPh sb="0" eb="4">
      <t>ジッセキホウコク</t>
    </rPh>
    <phoneticPr fontId="8"/>
  </si>
  <si>
    <r>
      <t xml:space="preserve">四半期ごとに当該終了月の翌月14日
</t>
    </r>
    <r>
      <rPr>
        <sz val="6"/>
        <rFont val="BIZ UDゴシック"/>
        <family val="3"/>
        <charset val="128"/>
      </rPr>
      <t>※第1四半期 4月～6月分　7月14日まで
　第2四半期 7月～9月分　10月14日まで
　第3四半期　10月～12月分　1月14日まで
　第4四半期　1月～2月分　3月14日まで　</t>
    </r>
    <rPh sb="0" eb="3">
      <t>シハンキ</t>
    </rPh>
    <rPh sb="6" eb="11">
      <t>トウガイシュウリョウツキ</t>
    </rPh>
    <rPh sb="12" eb="14">
      <t>ヨクゲツ</t>
    </rPh>
    <rPh sb="16" eb="17">
      <t>ヒ</t>
    </rPh>
    <rPh sb="20" eb="21">
      <t>ダイ</t>
    </rPh>
    <rPh sb="22" eb="25">
      <t>シハンキ</t>
    </rPh>
    <rPh sb="27" eb="28">
      <t>ガツ</t>
    </rPh>
    <rPh sb="30" eb="32">
      <t>ガツブン</t>
    </rPh>
    <rPh sb="34" eb="35">
      <t>ガツ</t>
    </rPh>
    <rPh sb="37" eb="38">
      <t>ヒ</t>
    </rPh>
    <rPh sb="42" eb="43">
      <t>ダイ</t>
    </rPh>
    <rPh sb="44" eb="47">
      <t>シハンキ</t>
    </rPh>
    <rPh sb="49" eb="50">
      <t>ガツ</t>
    </rPh>
    <rPh sb="52" eb="54">
      <t>ガツブン</t>
    </rPh>
    <rPh sb="57" eb="58">
      <t>ガツ</t>
    </rPh>
    <rPh sb="60" eb="61">
      <t>ヒ</t>
    </rPh>
    <rPh sb="65" eb="66">
      <t>ダイ</t>
    </rPh>
    <rPh sb="67" eb="70">
      <t>シハンキ</t>
    </rPh>
    <rPh sb="73" eb="74">
      <t>ガツ</t>
    </rPh>
    <rPh sb="77" eb="79">
      <t>ガツブン</t>
    </rPh>
    <rPh sb="81" eb="82">
      <t>ガツ</t>
    </rPh>
    <rPh sb="84" eb="85">
      <t>ヒ</t>
    </rPh>
    <rPh sb="89" eb="90">
      <t>ダイ</t>
    </rPh>
    <rPh sb="91" eb="94">
      <t>シハンキ</t>
    </rPh>
    <rPh sb="96" eb="97">
      <t>ガツ</t>
    </rPh>
    <rPh sb="99" eb="101">
      <t>ガツブン</t>
    </rPh>
    <rPh sb="103" eb="104">
      <t>ガツ</t>
    </rPh>
    <rPh sb="106" eb="107">
      <t>ヒ</t>
    </rPh>
    <phoneticPr fontId="8"/>
  </si>
  <si>
    <t>様式第7条</t>
    <rPh sb="0" eb="2">
      <t>ヨウシキ</t>
    </rPh>
    <rPh sb="2" eb="3">
      <t>ダイ</t>
    </rPh>
    <rPh sb="4" eb="5">
      <t>ジョウ</t>
    </rPh>
    <phoneticPr fontId="8"/>
  </si>
  <si>
    <t>食料品調達の伝票の写し</t>
    <rPh sb="0" eb="5">
      <t>ショクリョウヒンチョウタツ</t>
    </rPh>
    <rPh sb="6" eb="8">
      <t>デンピョウ</t>
    </rPh>
    <rPh sb="9" eb="10">
      <t>ウツ</t>
    </rPh>
    <phoneticPr fontId="8"/>
  </si>
  <si>
    <t>営業実績カレンダー</t>
    <rPh sb="0" eb="4">
      <t>エイギョウジッセキ</t>
    </rPh>
    <phoneticPr fontId="8"/>
  </si>
  <si>
    <t>様式第9号</t>
    <rPh sb="0" eb="3">
      <t>ヨウシキダイ</t>
    </rPh>
    <rPh sb="4" eb="5">
      <t>ゴウ</t>
    </rPh>
    <phoneticPr fontId="8"/>
  </si>
  <si>
    <t>交付請求</t>
    <rPh sb="0" eb="4">
      <t>コウフセイキュウ</t>
    </rPh>
    <phoneticPr fontId="8"/>
  </si>
  <si>
    <t>確定通知があった後速やかに</t>
    <rPh sb="0" eb="4">
      <t>カクテイツウチ</t>
    </rPh>
    <rPh sb="8" eb="9">
      <t>アト</t>
    </rPh>
    <rPh sb="9" eb="10">
      <t>スミ</t>
    </rPh>
    <phoneticPr fontId="8"/>
  </si>
  <si>
    <r>
      <rPr>
        <b/>
        <sz val="11"/>
        <rFont val="BIZ UDゴシック"/>
        <family val="3"/>
        <charset val="128"/>
      </rPr>
      <t>■</t>
    </r>
    <r>
      <rPr>
        <sz val="11"/>
        <rFont val="BIZ UDゴシック"/>
        <family val="3"/>
        <charset val="128"/>
      </rPr>
      <t xml:space="preserve"> </t>
    </r>
    <r>
      <rPr>
        <b/>
        <sz val="11"/>
        <rFont val="BIZ UDゴシック"/>
        <family val="3"/>
        <charset val="128"/>
      </rPr>
      <t>申請書等の様式への入力支援用のシートです。</t>
    </r>
    <r>
      <rPr>
        <sz val="11"/>
        <rFont val="BIZ UDゴシック"/>
        <family val="3"/>
        <charset val="128"/>
      </rPr>
      <t xml:space="preserve">
　　このシートを活用すると、基本事項について各シートに複写できます。</t>
    </r>
    <rPh sb="2" eb="5">
      <t>シンセイショ</t>
    </rPh>
    <rPh sb="5" eb="6">
      <t>トウ</t>
    </rPh>
    <rPh sb="7" eb="9">
      <t>ヨウシキ</t>
    </rPh>
    <rPh sb="11" eb="15">
      <t>ニュウリョクシエン</t>
    </rPh>
    <rPh sb="15" eb="16">
      <t>ヨウ</t>
    </rPh>
    <rPh sb="32" eb="34">
      <t>カツヨウ</t>
    </rPh>
    <rPh sb="38" eb="42">
      <t>キホンジコウ</t>
    </rPh>
    <rPh sb="46" eb="47">
      <t>カク</t>
    </rPh>
    <rPh sb="51" eb="53">
      <t>フクシャ</t>
    </rPh>
    <phoneticPr fontId="8"/>
  </si>
  <si>
    <t>年　　　月　　　日</t>
    <rPh sb="0" eb="1">
      <t>ネン</t>
    </rPh>
    <rPh sb="4" eb="5">
      <t>ツキ</t>
    </rPh>
    <rPh sb="8" eb="9">
      <t>ヒ</t>
    </rPh>
    <phoneticPr fontId="8"/>
  </si>
  <si>
    <t>・提供メニュー表</t>
    <rPh sb="1" eb="3">
      <t>テイキョウ</t>
    </rPh>
    <rPh sb="7" eb="8">
      <t>ヒョウ</t>
    </rPh>
    <phoneticPr fontId="17"/>
  </si>
  <si>
    <t>風営法第2条第1項</t>
    <rPh sb="0" eb="3">
      <t>フウエイホウ</t>
    </rPh>
    <rPh sb="3" eb="4">
      <t>ダイ</t>
    </rPh>
    <rPh sb="5" eb="6">
      <t>ジョウ</t>
    </rPh>
    <rPh sb="6" eb="7">
      <t>ダイ</t>
    </rPh>
    <rPh sb="8" eb="9">
      <t>コウ</t>
    </rPh>
    <phoneticPr fontId="17"/>
  </si>
  <si>
    <t>風営法第2条第1項</t>
    <rPh sb="0" eb="3">
      <t>フウエイホウ</t>
    </rPh>
    <rPh sb="3" eb="4">
      <t>ダイ</t>
    </rPh>
    <rPh sb="5" eb="6">
      <t>ジョウ</t>
    </rPh>
    <rPh sb="6" eb="7">
      <t>ダイ</t>
    </rPh>
    <rPh sb="8" eb="9">
      <t>コウ</t>
    </rPh>
    <phoneticPr fontId="8"/>
  </si>
  <si>
    <t>浪江町税の滞納</t>
    <rPh sb="0" eb="4">
      <t>ナミエチョウゼイ</t>
    </rPh>
    <rPh sb="5" eb="7">
      <t>タイノウ</t>
    </rPh>
    <phoneticPr fontId="17"/>
  </si>
  <si>
    <t>浪江町暴力団排除条例</t>
    <rPh sb="0" eb="10">
      <t>ナミエマチボウリョクダンハイジョジョウレイ</t>
    </rPh>
    <phoneticPr fontId="17"/>
  </si>
  <si>
    <t>　該当しない　・　該当　（</t>
  </si>
  <si>
    <t>浪江町税に限る</t>
    <rPh sb="0" eb="4">
      <t>ナミエチョウゼイ</t>
    </rPh>
    <rPh sb="5" eb="6">
      <t>カギ</t>
    </rPh>
    <phoneticPr fontId="8"/>
  </si>
  <si>
    <t>交付決定額</t>
    <rPh sb="0" eb="5">
      <t>コウフケッテイガク</t>
    </rPh>
    <phoneticPr fontId="17"/>
  </si>
  <si>
    <t>　滞納なし　・　町税の課税なし　・　滞納あり</t>
  </si>
  <si>
    <t>　　　　　様式第7号(第10条関係)</t>
    <phoneticPr fontId="8"/>
  </si>
  <si>
    <r>
      <t xml:space="preserve">補助対象経費
</t>
    </r>
    <r>
      <rPr>
        <b/>
        <sz val="14"/>
        <color theme="1"/>
        <rFont val="BIZ UD明朝 Medium"/>
        <family val="1"/>
        <charset val="128"/>
      </rPr>
      <t>(実績)</t>
    </r>
    <rPh sb="0" eb="6">
      <t>ホジョタイショウケイヒ</t>
    </rPh>
    <rPh sb="8" eb="10">
      <t>ジッセキ</t>
    </rPh>
    <phoneticPr fontId="17"/>
  </si>
  <si>
    <t>浪江町町内飲食店食料品調達支援事業補助金</t>
    <phoneticPr fontId="8"/>
  </si>
  <si>
    <t>第　　四半期分　実績報告書</t>
  </si>
  <si>
    <t>　　　　　　様式第5号(第9条関係)</t>
    <phoneticPr fontId="8"/>
  </si>
  <si>
    <r>
      <rPr>
        <sz val="14"/>
        <color theme="1"/>
        <rFont val="BIZ UDP明朝 Medium"/>
        <family val="1"/>
        <charset val="128"/>
      </rPr>
      <t>浪江町町内飲食店食料品調達支援事業補助金</t>
    </r>
    <r>
      <rPr>
        <sz val="20"/>
        <color theme="1"/>
        <rFont val="BIZ UDP明朝 Medium"/>
        <family val="1"/>
        <charset val="128"/>
      </rPr>
      <t xml:space="preserve">
</t>
    </r>
    <r>
      <rPr>
        <b/>
        <sz val="20"/>
        <color theme="1"/>
        <rFont val="BIZ UDP明朝 Medium"/>
        <family val="1"/>
        <charset val="128"/>
      </rPr>
      <t>変更承認申請書</t>
    </r>
    <rPh sb="21" eb="25">
      <t>ヘンコウショウニン</t>
    </rPh>
    <phoneticPr fontId="8"/>
  </si>
  <si>
    <t>事実発生日</t>
    <rPh sb="0" eb="2">
      <t>ジジツ</t>
    </rPh>
    <rPh sb="2" eb="5">
      <t>ハッセイビ</t>
    </rPh>
    <phoneticPr fontId="17"/>
  </si>
  <si>
    <t>変更・中止・廃止内容</t>
    <rPh sb="0" eb="2">
      <t>ヘンコウ</t>
    </rPh>
    <rPh sb="3" eb="5">
      <t>チュウシ</t>
    </rPh>
    <rPh sb="6" eb="8">
      <t>ハイシ</t>
    </rPh>
    <rPh sb="8" eb="10">
      <t>ナイヨウ</t>
    </rPh>
    <phoneticPr fontId="17"/>
  </si>
  <si>
    <t>交付決定額</t>
    <rPh sb="0" eb="2">
      <t>コウフ</t>
    </rPh>
    <rPh sb="2" eb="4">
      <t>ケッテイ</t>
    </rPh>
    <rPh sb="4" eb="5">
      <t>ガク</t>
    </rPh>
    <phoneticPr fontId="17"/>
  </si>
  <si>
    <t>事由</t>
    <rPh sb="0" eb="2">
      <t>ジユウ</t>
    </rPh>
    <phoneticPr fontId="17"/>
  </si>
  <si>
    <t>交付申請内容の変更　・　事業の中止　・　事業の廃止</t>
  </si>
  <si>
    <t>年　　　月　　　日</t>
    <phoneticPr fontId="8"/>
  </si>
  <si>
    <t>変更後補助対象期間</t>
    <rPh sb="0" eb="3">
      <t>ヘンコウゴ</t>
    </rPh>
    <rPh sb="3" eb="5">
      <t>ホジョ</t>
    </rPh>
    <rPh sb="5" eb="9">
      <t>タイショウキカン</t>
    </rPh>
    <phoneticPr fontId="17"/>
  </si>
  <si>
    <t>　　　　　　様式第9号(第12条関係)</t>
    <phoneticPr fontId="8"/>
  </si>
  <si>
    <t>第　　四半期分　交付請求書</t>
  </si>
  <si>
    <t>請求日</t>
    <rPh sb="0" eb="2">
      <t>セイキュウ</t>
    </rPh>
    <rPh sb="2" eb="3">
      <t>ビ</t>
    </rPh>
    <phoneticPr fontId="17"/>
  </si>
  <si>
    <t>交付請求額</t>
    <rPh sb="0" eb="5">
      <t>コウフセイキュウガク</t>
    </rPh>
    <phoneticPr fontId="8"/>
  </si>
  <si>
    <t>振込先</t>
    <rPh sb="0" eb="3">
      <t>フリコミサキ</t>
    </rPh>
    <phoneticPr fontId="17"/>
  </si>
  <si>
    <t>金融機関名</t>
    <rPh sb="0" eb="5">
      <t>キンユウキカンメイ</t>
    </rPh>
    <phoneticPr fontId="8"/>
  </si>
  <si>
    <t>支店名</t>
    <rPh sb="0" eb="3">
      <t>シテンメイ</t>
    </rPh>
    <phoneticPr fontId="8"/>
  </si>
  <si>
    <t>種別</t>
    <rPh sb="0" eb="2">
      <t>シュベツ</t>
    </rPh>
    <phoneticPr fontId="8"/>
  </si>
  <si>
    <t>普通　　・　　当座</t>
  </si>
  <si>
    <t>口座番号</t>
    <rPh sb="0" eb="4">
      <t>コウザバンゴウ</t>
    </rPh>
    <phoneticPr fontId="8"/>
  </si>
  <si>
    <t>口座名義
（カタカナ）</t>
    <rPh sb="0" eb="4">
      <t>コウザメイギ</t>
    </rPh>
    <phoneticPr fontId="8"/>
  </si>
  <si>
    <t>※債権者コード</t>
    <rPh sb="1" eb="4">
      <t>サイケンシャ</t>
    </rPh>
    <phoneticPr fontId="8"/>
  </si>
  <si>
    <r>
      <rPr>
        <sz val="12"/>
        <color theme="1"/>
        <rFont val="BIZ UDP明朝 Medium"/>
        <family val="1"/>
        <charset val="128"/>
      </rPr>
      <t>浪江町町内飲食店食料品調達支援事業補助金</t>
    </r>
    <r>
      <rPr>
        <sz val="20"/>
        <color theme="1"/>
        <rFont val="BIZ UDP明朝 Medium"/>
        <family val="1"/>
        <charset val="128"/>
      </rPr>
      <t xml:space="preserve">
</t>
    </r>
    <r>
      <rPr>
        <b/>
        <sz val="18"/>
        <color theme="1"/>
        <rFont val="BIZ UDP明朝 Medium"/>
        <family val="1"/>
        <charset val="128"/>
      </rPr>
      <t>交付申請書</t>
    </r>
    <phoneticPr fontId="8"/>
  </si>
  <si>
    <t>　　　　　　様式第3号(第7条関係)</t>
    <phoneticPr fontId="8"/>
  </si>
  <si>
    <t>営業した日にチェックする</t>
    <rPh sb="0" eb="2">
      <t>エイギョウ</t>
    </rPh>
    <rPh sb="4" eb="5">
      <t>ヒ</t>
    </rPh>
    <phoneticPr fontId="8"/>
  </si>
  <si>
    <t>※この様式によらず、作成している営業実績のわかる資料がある場合はその写しでよい</t>
    <phoneticPr fontId="8"/>
  </si>
  <si>
    <t>処理欄</t>
    <rPh sb="0" eb="3">
      <t>ショリラン</t>
    </rPh>
    <phoneticPr fontId="8"/>
  </si>
  <si>
    <t>今後の様式の送付</t>
    <rPh sb="0" eb="2">
      <t>コンゴ</t>
    </rPh>
    <rPh sb="3" eb="5">
      <t>ヨウシキ</t>
    </rPh>
    <rPh sb="6" eb="8">
      <t>ソウフ</t>
    </rPh>
    <phoneticPr fontId="8"/>
  </si>
  <si>
    <t>要　　・　　不要(メールのみ)</t>
    <rPh sb="0" eb="1">
      <t>ヨウ</t>
    </rPh>
    <rPh sb="6" eb="8">
      <t>フヨウ</t>
    </rPh>
    <phoneticPr fontId="8"/>
  </si>
  <si>
    <t>　浪江町長</t>
    <phoneticPr fontId="8"/>
  </si>
  <si>
    <t>　浪江町長　</t>
    <phoneticPr fontId="8"/>
  </si>
  <si>
    <t>浪江町長　</t>
    <phoneticPr fontId="8"/>
  </si>
  <si>
    <t>変更前(A)</t>
    <rPh sb="0" eb="3">
      <t>ヘンコウマエ</t>
    </rPh>
    <phoneticPr fontId="8"/>
  </si>
  <si>
    <t>変更後(B)</t>
    <rPh sb="0" eb="3">
      <t>ヘンコウゴ</t>
    </rPh>
    <phoneticPr fontId="8"/>
  </si>
  <si>
    <t>差(B-A)</t>
    <rPh sb="0" eb="1">
      <t>サ</t>
    </rPh>
    <phoneticPr fontId="8"/>
  </si>
  <si>
    <t>円</t>
    <rPh sb="0" eb="1">
      <t>エン</t>
    </rPh>
    <phoneticPr fontId="8"/>
  </si>
  <si>
    <t>*町が保有する情報を調査することについて申請者が同意する場合は省略することができます</t>
    <rPh sb="1" eb="2">
      <t>マチ</t>
    </rPh>
    <rPh sb="3" eb="5">
      <t>ホユウ</t>
    </rPh>
    <rPh sb="7" eb="9">
      <t>ジョウホウ</t>
    </rPh>
    <rPh sb="10" eb="12">
      <t>チョウサ</t>
    </rPh>
    <rPh sb="20" eb="23">
      <t>シンセイシャ</t>
    </rPh>
    <rPh sb="24" eb="26">
      <t>ドウイ</t>
    </rPh>
    <rPh sb="28" eb="30">
      <t>バアイ</t>
    </rPh>
    <rPh sb="31" eb="33">
      <t>ショウリャク</t>
    </rPh>
    <phoneticPr fontId="8"/>
  </si>
  <si>
    <t>　同意</t>
    <rPh sb="1" eb="3">
      <t>ドウイ</t>
    </rPh>
    <phoneticPr fontId="8"/>
  </si>
  <si>
    <t>添付書類により証明すべき事実について、町が町税等の納付状況を確認することについて、
申請者欄の自署又は記名押印をもって同意します。</t>
    <rPh sb="0" eb="4">
      <t>テンプショルイ</t>
    </rPh>
    <rPh sb="7" eb="9">
      <t>ショウメイ</t>
    </rPh>
    <rPh sb="12" eb="14">
      <t>ジジツ</t>
    </rPh>
    <rPh sb="19" eb="20">
      <t>マチ</t>
    </rPh>
    <rPh sb="42" eb="46">
      <t>シンセイシャラン</t>
    </rPh>
    <rPh sb="47" eb="50">
      <t>ジショマタ</t>
    </rPh>
    <rPh sb="51" eb="55">
      <t>キメイオウイン</t>
    </rPh>
    <rPh sb="59" eb="61">
      <t>ドウイ</t>
    </rPh>
    <phoneticPr fontId="8"/>
  </si>
  <si>
    <t>***税務担当課処理欄***</t>
    <rPh sb="3" eb="5">
      <t>ゼイム</t>
    </rPh>
    <rPh sb="5" eb="7">
      <t>タントウ</t>
    </rPh>
    <rPh sb="7" eb="8">
      <t>カ</t>
    </rPh>
    <rPh sb="8" eb="11">
      <t>ショリラン</t>
    </rPh>
    <phoneticPr fontId="17"/>
  </si>
  <si>
    <t>納付状況確認</t>
    <rPh sb="0" eb="2">
      <t>ノウフ</t>
    </rPh>
    <rPh sb="2" eb="4">
      <t>ジョウキョウ</t>
    </rPh>
    <rPh sb="4" eb="6">
      <t>カクニン</t>
    </rPh>
    <phoneticPr fontId="17"/>
  </si>
  <si>
    <t>年   月   日</t>
    <rPh sb="0" eb="1">
      <t>ネン</t>
    </rPh>
    <rPh sb="4" eb="5">
      <t>ツキ</t>
    </rPh>
    <rPh sb="8" eb="9">
      <t>ヒ</t>
    </rPh>
    <phoneticPr fontId="17"/>
  </si>
  <si>
    <t>チェックをリセットしたいときは　下の「TRUE」「FALSE]を消してください</t>
    <rPh sb="16" eb="17">
      <t>シタ</t>
    </rPh>
    <rPh sb="32" eb="33">
      <t>ケ</t>
    </rPh>
    <phoneticPr fontId="8"/>
  </si>
  <si>
    <r>
      <t xml:space="preserve">町税等の未納がないことの証明書
</t>
    </r>
    <r>
      <rPr>
        <sz val="6"/>
        <rFont val="BIZ UDゴシック"/>
        <family val="3"/>
        <charset val="128"/>
      </rPr>
      <t>（年度内2回目以降の実績報告では省略可）</t>
    </r>
    <rPh sb="0" eb="2">
      <t>チョウゼイ</t>
    </rPh>
    <rPh sb="2" eb="3">
      <t>トウ</t>
    </rPh>
    <rPh sb="4" eb="5">
      <t>ミ</t>
    </rPh>
    <rPh sb="14" eb="15">
      <t>ショ</t>
    </rPh>
    <rPh sb="17" eb="20">
      <t>ネンドナイ</t>
    </rPh>
    <rPh sb="21" eb="25">
      <t>カイメイコウ</t>
    </rPh>
    <rPh sb="26" eb="30">
      <t>ジッセキホウコク</t>
    </rPh>
    <rPh sb="32" eb="35">
      <t>ショウリャクカ</t>
    </rPh>
    <phoneticPr fontId="8"/>
  </si>
  <si>
    <t>・町税等の未納がないことの証明書（年度内2回目以降の実績報告時は省略可）</t>
    <rPh sb="1" eb="3">
      <t>チョウゼイ</t>
    </rPh>
    <rPh sb="3" eb="4">
      <t>トウ</t>
    </rPh>
    <rPh sb="5" eb="7">
      <t>ミノウ</t>
    </rPh>
    <rPh sb="13" eb="15">
      <t>ショウメイ</t>
    </rPh>
    <rPh sb="15" eb="16">
      <t>ショ</t>
    </rPh>
    <rPh sb="17" eb="20">
      <t>ネンドナイ</t>
    </rPh>
    <rPh sb="21" eb="23">
      <t>カイメ</t>
    </rPh>
    <rPh sb="23" eb="25">
      <t>イコウ</t>
    </rPh>
    <rPh sb="26" eb="30">
      <t>ジッセキホウコク</t>
    </rPh>
    <rPh sb="30" eb="31">
      <t>ジ</t>
    </rPh>
    <rPh sb="32" eb="34">
      <t>ショウリャク</t>
    </rPh>
    <rPh sb="34" eb="35">
      <t>カ</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</si>
</sst>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quot;m&quot;月&quot;d&quot;日&quot;;@" x16r2:formatCode16="[$-ja-JP-x-gannen]ggge&quot;年&quot;m&quot;月&quot;d&quot;日&quot;;@"/>
    <numFmt numFmtId="177" formatCode="#,000"/>
    <numFmt numFmtId="178" formatCode="ggge&quot;年&quot;m&quot;月&quot;d&quot;日&quot;"/>
    <numFmt numFmtId="179" formatCode="ggge&quot;年&quot;m&quot;月1日&quot;"/>
    <numFmt numFmtId="180" formatCode="#"/>
    <numFmt numFmtId="181" formatCode="m&quot;月&quot;"/>
    <numFmt numFmtId="182" formatCode="#,###&quot;円&quot;"/>
    <numFmt numFmtId="183" formatCode="#,000&quot;円&quot;"/>
    <numFmt numFmtId="184" formatCode="0000000"/>
  </numFmts>
  <fonts count="48" x14ac:knownFonts="1">
    <font>
      <sz val="11"/>
      <name val="ＭＳ Ｐゴシック"/>
      <family val="3"/>
      <charset val="128"/>
    </font>
    <font>
      <sz val="11"/>
      <color theme="1"/>
      <name val="BIZ UDPゴシック"/>
      <family val="2"/>
      <charset val="128"/>
    </font>
    <font>
      <sz val="11"/>
      <color theme="1"/>
      <name val="BIZ UDPゴシック"/>
      <family val="2"/>
      <charset val="128"/>
    </font>
    <font>
      <sz val="11"/>
      <color theme="1"/>
      <name val="BIZ UDP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scheme val="minor"/>
    </font>
    <font>
      <sz val="11"/>
      <name val="ＭＳ Ｐゴシック"/>
      <family val="3"/>
      <charset val="128"/>
    </font>
    <font>
      <sz val="11"/>
      <name val="BIZ UDゴシック"/>
      <family val="3"/>
      <charset val="128"/>
    </font>
    <font>
      <b/>
      <sz val="11"/>
      <name val="BIZ UDゴシック"/>
      <family val="3"/>
      <charset val="128"/>
    </font>
    <font>
      <sz val="8"/>
      <name val="BIZ UDゴシック"/>
      <family val="3"/>
      <charset val="128"/>
    </font>
    <font>
      <sz val="12"/>
      <color theme="1"/>
      <name val="BIZ UDP明朝 Medium"/>
      <family val="1"/>
      <charset val="128"/>
    </font>
    <font>
      <sz val="11"/>
      <color rgb="FFFF0000"/>
      <name val="BIZ UDゴシック"/>
      <family val="3"/>
      <charset val="128"/>
    </font>
    <font>
      <sz val="20"/>
      <color theme="1"/>
      <name val="BIZ UDP明朝 Medium"/>
      <family val="1"/>
      <charset val="128"/>
    </font>
    <font>
      <sz val="6"/>
      <name val="BIZ UDPゴシック"/>
      <family val="2"/>
      <charset val="128"/>
    </font>
    <font>
      <sz val="11"/>
      <color theme="1"/>
      <name val="BIZ UD明朝 Medium"/>
      <family val="1"/>
      <charset val="128"/>
    </font>
    <font>
      <sz val="8"/>
      <color theme="1"/>
      <name val="BIZ UD明朝 Medium"/>
      <family val="1"/>
      <charset val="128"/>
    </font>
    <font>
      <sz val="6"/>
      <color theme="1"/>
      <name val="BIZ UD明朝 Medium"/>
      <family val="1"/>
      <charset val="128"/>
    </font>
    <font>
      <sz val="10"/>
      <color theme="1"/>
      <name val="BIZ UD明朝 Medium"/>
      <family val="1"/>
      <charset val="128"/>
    </font>
    <font>
      <sz val="9"/>
      <color theme="1"/>
      <name val="BIZ UD明朝 Medium"/>
      <family val="1"/>
      <charset val="128"/>
    </font>
    <font>
      <sz val="11"/>
      <color theme="1"/>
      <name val="BIZ UDゴシック"/>
      <family val="3"/>
      <charset val="128"/>
    </font>
    <font>
      <sz val="10"/>
      <color theme="1"/>
      <name val="BIZ UDP明朝 Medium"/>
      <family val="1"/>
      <charset val="128"/>
    </font>
    <font>
      <sz val="12"/>
      <color theme="1"/>
      <name val="BIZ UDゴシック"/>
      <family val="3"/>
      <charset val="128"/>
    </font>
    <font>
      <sz val="11"/>
      <color theme="1"/>
      <name val="BIZ UDP明朝 Medium"/>
      <family val="1"/>
      <charset val="128"/>
    </font>
    <font>
      <sz val="8"/>
      <color theme="1"/>
      <name val="BIZ UDゴシック"/>
      <family val="3"/>
      <charset val="128"/>
    </font>
    <font>
      <sz val="20"/>
      <color theme="1"/>
      <name val="BIZ UDPゴシック"/>
      <family val="2"/>
      <charset val="128"/>
    </font>
    <font>
      <sz val="22"/>
      <color theme="1"/>
      <name val="BIZ UDPゴシック"/>
      <family val="2"/>
      <charset val="128"/>
    </font>
    <font>
      <b/>
      <sz val="20"/>
      <color theme="1"/>
      <name val="BIZ UDP明朝 Medium"/>
      <family val="1"/>
      <charset val="128"/>
    </font>
    <font>
      <b/>
      <sz val="11"/>
      <color theme="1"/>
      <name val="BIZ UD明朝 Medium"/>
      <family val="1"/>
      <charset val="128"/>
    </font>
    <font>
      <b/>
      <sz val="14"/>
      <color theme="1"/>
      <name val="BIZ UDPゴシック"/>
      <family val="3"/>
      <charset val="128"/>
    </font>
    <font>
      <b/>
      <sz val="11"/>
      <color theme="1"/>
      <name val="BIZ UDPゴシック"/>
      <family val="3"/>
      <charset val="128"/>
    </font>
    <font>
      <sz val="9"/>
      <name val="BIZ UDゴシック"/>
      <family val="3"/>
      <charset val="128"/>
    </font>
    <font>
      <b/>
      <sz val="12"/>
      <name val="BIZ UDゴシック"/>
      <family val="3"/>
      <charset val="128"/>
    </font>
    <font>
      <sz val="6"/>
      <name val="BIZ UDゴシック"/>
      <family val="3"/>
      <charset val="128"/>
    </font>
    <font>
      <sz val="14"/>
      <color theme="1"/>
      <name val="BIZ UDP明朝 Medium"/>
      <family val="1"/>
      <charset val="128"/>
    </font>
    <font>
      <b/>
      <sz val="18"/>
      <color theme="1"/>
      <name val="BIZ UDP明朝 Medium"/>
      <family val="1"/>
      <charset val="128"/>
    </font>
    <font>
      <b/>
      <sz val="14"/>
      <color theme="1"/>
      <name val="BIZ UD明朝 Medium"/>
      <family val="1"/>
      <charset val="128"/>
    </font>
    <font>
      <sz val="10"/>
      <color theme="1"/>
      <name val="BIZ UDPゴシック"/>
      <family val="2"/>
      <charset val="128"/>
    </font>
    <font>
      <sz val="12"/>
      <color theme="1"/>
      <name val="BIZ UDPゴシック"/>
      <family val="2"/>
      <charset val="128"/>
    </font>
    <font>
      <sz val="18"/>
      <color theme="1"/>
      <name val="BIZ UDPゴシック"/>
      <family val="3"/>
      <charset val="128"/>
    </font>
    <font>
      <sz val="11"/>
      <color rgb="FFFF0000"/>
      <name val="BIZ UDPゴシック"/>
      <family val="2"/>
      <charset val="128"/>
    </font>
    <font>
      <b/>
      <sz val="14"/>
      <color theme="1"/>
      <name val="BIZ UDP明朝 Medium"/>
      <family val="1"/>
      <charset val="128"/>
    </font>
    <font>
      <b/>
      <sz val="11"/>
      <color theme="1"/>
      <name val="BIZ UDP明朝 Medium"/>
      <family val="1"/>
      <charset val="128"/>
    </font>
    <font>
      <sz val="12"/>
      <color theme="1"/>
      <name val="BIZ UD明朝 Medium"/>
      <family val="1"/>
      <charset val="128"/>
    </font>
    <font>
      <sz val="14"/>
      <color theme="1"/>
      <name val="BIZ UD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EAEAEA"/>
        <bgColor indexed="64"/>
      </patternFill>
    </fill>
    <fill>
      <patternFill patternType="solid">
        <fgColor rgb="FF92D050"/>
        <bgColor indexed="64"/>
      </patternFill>
    </fill>
  </fills>
  <borders count="60">
    <border>
      <left/>
      <right/>
      <top/>
      <bottom/>
      <diagonal/>
    </border>
    <border>
      <left/>
      <right style="thin">
        <color indexed="64"/>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right style="medium">
        <color auto="1"/>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style="medium">
        <color auto="1"/>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top style="double">
        <color indexed="64"/>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dashDotDot">
        <color indexed="64"/>
      </bottom>
      <diagonal/>
    </border>
    <border>
      <left style="medium">
        <color indexed="64"/>
      </left>
      <right/>
      <top style="medium">
        <color auto="1"/>
      </top>
      <bottom style="thin">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
      <left style="medium">
        <color auto="1"/>
      </left>
      <right style="thin">
        <color indexed="64"/>
      </right>
      <top style="thin">
        <color indexed="64"/>
      </top>
      <bottom/>
      <diagonal/>
    </border>
    <border>
      <left style="medium">
        <color auto="1"/>
      </left>
      <right style="thin">
        <color indexed="64"/>
      </right>
      <top/>
      <bottom/>
      <diagonal/>
    </border>
    <border>
      <left style="medium">
        <color auto="1"/>
      </left>
      <right style="thin">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25">
    <xf numFmtId="0" fontId="0" fillId="0" borderId="0">
      <alignment vertical="center"/>
    </xf>
    <xf numFmtId="0" fontId="7" fillId="0" borderId="0">
      <alignment vertical="center"/>
    </xf>
    <xf numFmtId="0" fontId="9" fillId="0" borderId="0"/>
    <xf numFmtId="0" fontId="6" fillId="0" borderId="0">
      <alignment vertical="center"/>
    </xf>
    <xf numFmtId="0" fontId="10" fillId="0" borderId="0"/>
    <xf numFmtId="38" fontId="10" fillId="0" borderId="0" applyFont="0" applyFill="0" applyBorder="0" applyAlignment="0" applyProtection="0"/>
    <xf numFmtId="0" fontId="10" fillId="0" borderId="0"/>
    <xf numFmtId="0" fontId="10" fillId="0" borderId="0"/>
    <xf numFmtId="0" fontId="10" fillId="0" borderId="0"/>
    <xf numFmtId="38" fontId="9"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10" fillId="0" borderId="0"/>
    <xf numFmtId="0" fontId="4" fillId="0" borderId="0">
      <alignment vertical="center"/>
    </xf>
    <xf numFmtId="0" fontId="10" fillId="0" borderId="0"/>
    <xf numFmtId="9" fontId="9"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10"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92">
    <xf numFmtId="0" fontId="0" fillId="0" borderId="0" xfId="0">
      <alignment vertical="center"/>
    </xf>
    <xf numFmtId="0" fontId="11" fillId="0" borderId="0" xfId="0" applyFont="1">
      <alignment vertical="center"/>
    </xf>
    <xf numFmtId="0" fontId="11" fillId="0" borderId="0" xfId="0" applyFont="1" applyAlignment="1">
      <alignment vertical="center" wrapText="1"/>
    </xf>
    <xf numFmtId="0" fontId="11" fillId="0" borderId="0" xfId="0" applyFont="1" applyAlignment="1">
      <alignment horizontal="center" vertical="center"/>
    </xf>
    <xf numFmtId="0" fontId="11" fillId="0" borderId="17" xfId="0" applyFont="1" applyBorder="1" applyAlignment="1">
      <alignment horizontal="center" vertical="center"/>
    </xf>
    <xf numFmtId="0" fontId="11" fillId="0" borderId="0" xfId="0" applyFont="1" applyAlignment="1">
      <alignment horizontal="center" vertical="center" wrapText="1"/>
    </xf>
    <xf numFmtId="0" fontId="35" fillId="0" borderId="18" xfId="0" applyFont="1" applyBorder="1" applyAlignment="1" applyProtection="1">
      <alignment horizontal="left" vertical="center" shrinkToFit="1"/>
      <protection locked="0"/>
    </xf>
    <xf numFmtId="176" fontId="35" fillId="0" borderId="17" xfId="0" applyNumberFormat="1" applyFont="1" applyBorder="1" applyAlignment="1" applyProtection="1">
      <alignment vertical="center" shrinkToFit="1"/>
      <protection locked="0"/>
    </xf>
    <xf numFmtId="176" fontId="35" fillId="0" borderId="18" xfId="0" applyNumberFormat="1" applyFont="1" applyBorder="1" applyAlignment="1" applyProtection="1">
      <alignment vertical="center" shrinkToFit="1"/>
      <protection locked="0"/>
    </xf>
    <xf numFmtId="0" fontId="35" fillId="0" borderId="17" xfId="0" applyFont="1" applyBorder="1" applyAlignment="1" applyProtection="1">
      <alignment vertical="center" shrinkToFit="1"/>
      <protection locked="0"/>
    </xf>
    <xf numFmtId="0" fontId="11" fillId="2" borderId="23" xfId="0" applyFont="1" applyFill="1" applyBorder="1">
      <alignment vertical="center"/>
    </xf>
    <xf numFmtId="0" fontId="34" fillId="2" borderId="28" xfId="0" applyFont="1" applyFill="1" applyBorder="1" applyAlignment="1">
      <alignment vertical="center" wrapText="1"/>
    </xf>
    <xf numFmtId="0" fontId="34" fillId="2" borderId="28" xfId="0" applyFont="1" applyFill="1" applyBorder="1">
      <alignment vertical="center"/>
    </xf>
    <xf numFmtId="0" fontId="11" fillId="0" borderId="32" xfId="0" applyFont="1" applyBorder="1">
      <alignment vertical="center"/>
    </xf>
    <xf numFmtId="0" fontId="11" fillId="0" borderId="33" xfId="0" applyFont="1" applyBorder="1">
      <alignment vertical="center"/>
    </xf>
    <xf numFmtId="0" fontId="11" fillId="0" borderId="34" xfId="0" applyFont="1" applyBorder="1">
      <alignment vertical="center"/>
    </xf>
    <xf numFmtId="0" fontId="11" fillId="2" borderId="25" xfId="0" applyFont="1" applyFill="1" applyBorder="1">
      <alignment vertical="center"/>
    </xf>
    <xf numFmtId="0" fontId="34" fillId="2" borderId="26" xfId="0" applyFont="1" applyFill="1" applyBorder="1" applyAlignment="1">
      <alignment vertical="center" wrapText="1"/>
    </xf>
    <xf numFmtId="0" fontId="11" fillId="2" borderId="30" xfId="0" applyFont="1" applyFill="1" applyBorder="1">
      <alignment vertical="center"/>
    </xf>
    <xf numFmtId="0" fontId="34" fillId="2" borderId="31" xfId="0" applyFont="1" applyFill="1" applyBorder="1" applyAlignment="1">
      <alignment vertical="center" wrapText="1"/>
    </xf>
    <xf numFmtId="0" fontId="11" fillId="0" borderId="35" xfId="0" applyFont="1" applyBorder="1" applyAlignment="1">
      <alignment horizontal="center" vertical="center"/>
    </xf>
    <xf numFmtId="0" fontId="11" fillId="0" borderId="36" xfId="0" applyFont="1" applyBorder="1" applyAlignment="1">
      <alignment vertical="center" wrapText="1"/>
    </xf>
    <xf numFmtId="0" fontId="11" fillId="0" borderId="36" xfId="0" applyFont="1" applyBorder="1">
      <alignment vertical="center"/>
    </xf>
    <xf numFmtId="0" fontId="34" fillId="0" borderId="37" xfId="0" applyFont="1" applyBorder="1">
      <alignment vertical="center"/>
    </xf>
    <xf numFmtId="0" fontId="11" fillId="0" borderId="39" xfId="0" applyFont="1" applyBorder="1">
      <alignment vertical="center"/>
    </xf>
    <xf numFmtId="0" fontId="34" fillId="0" borderId="40" xfId="0" applyFont="1" applyBorder="1">
      <alignment vertical="center"/>
    </xf>
    <xf numFmtId="0" fontId="34" fillId="2" borderId="26" xfId="0" applyFont="1" applyFill="1" applyBorder="1">
      <alignment vertical="center"/>
    </xf>
    <xf numFmtId="0" fontId="34" fillId="2" borderId="31" xfId="0" applyFont="1" applyFill="1" applyBorder="1">
      <alignment vertical="center"/>
    </xf>
    <xf numFmtId="0" fontId="11" fillId="0" borderId="38" xfId="0" applyFont="1" applyBorder="1" applyAlignment="1">
      <alignment horizontal="center" vertical="center"/>
    </xf>
    <xf numFmtId="0" fontId="12" fillId="0" borderId="0" xfId="0" applyFont="1">
      <alignment vertical="center"/>
    </xf>
    <xf numFmtId="49" fontId="35" fillId="0" borderId="18" xfId="0" applyNumberFormat="1" applyFont="1" applyBorder="1" applyAlignment="1" applyProtection="1">
      <alignment horizontal="left" vertical="center" shrinkToFit="1"/>
      <protection locked="0"/>
    </xf>
    <xf numFmtId="38" fontId="23" fillId="0" borderId="53" xfId="20" applyFont="1" applyFill="1" applyBorder="1" applyAlignment="1" applyProtection="1">
      <alignment horizontal="right" vertical="center" shrinkToFit="1"/>
      <protection locked="0"/>
    </xf>
    <xf numFmtId="38" fontId="23" fillId="0" borderId="0" xfId="20" applyFont="1" applyFill="1" applyBorder="1" applyAlignment="1" applyProtection="1">
      <alignment horizontal="right" vertical="center" shrinkToFit="1"/>
      <protection locked="0"/>
    </xf>
    <xf numFmtId="38" fontId="23" fillId="2" borderId="53" xfId="20" applyFont="1" applyFill="1" applyBorder="1" applyAlignment="1" applyProtection="1">
      <alignment horizontal="right" vertical="center" shrinkToFit="1"/>
    </xf>
    <xf numFmtId="0" fontId="14" fillId="0" borderId="0" xfId="21" applyFont="1" applyAlignment="1">
      <alignment horizontal="left" vertical="center"/>
    </xf>
    <xf numFmtId="0" fontId="1" fillId="0" borderId="0" xfId="21">
      <alignment vertical="center"/>
    </xf>
    <xf numFmtId="0" fontId="14" fillId="0" borderId="0" xfId="21" applyFont="1" applyAlignment="1">
      <alignment horizontal="right" vertical="center"/>
    </xf>
    <xf numFmtId="0" fontId="14" fillId="0" borderId="0" xfId="21" applyFont="1" applyAlignment="1">
      <alignment horizontal="left" vertical="center" indent="1"/>
    </xf>
    <xf numFmtId="0" fontId="18" fillId="0" borderId="0" xfId="21" applyFont="1" applyAlignment="1">
      <alignment horizontal="center" vertical="center"/>
    </xf>
    <xf numFmtId="0" fontId="1" fillId="0" borderId="55" xfId="21" applyBorder="1">
      <alignment vertical="center"/>
    </xf>
    <xf numFmtId="0" fontId="14" fillId="0" borderId="48" xfId="21" applyFont="1" applyBorder="1" applyAlignment="1">
      <alignment horizontal="center" vertical="center"/>
    </xf>
    <xf numFmtId="0" fontId="1" fillId="0" borderId="48" xfId="21" applyBorder="1">
      <alignment vertical="center"/>
    </xf>
    <xf numFmtId="0" fontId="1" fillId="0" borderId="51" xfId="21" applyBorder="1">
      <alignment vertical="center"/>
    </xf>
    <xf numFmtId="0" fontId="18" fillId="0" borderId="4" xfId="21" applyFont="1" applyBorder="1" applyAlignment="1">
      <alignment horizontal="center" vertical="top"/>
    </xf>
    <xf numFmtId="0" fontId="18" fillId="0" borderId="49" xfId="21" applyFont="1" applyBorder="1" applyAlignment="1">
      <alignment horizontal="center" vertical="center"/>
    </xf>
    <xf numFmtId="0" fontId="18" fillId="0" borderId="49" xfId="21" applyFont="1" applyBorder="1" applyAlignment="1">
      <alignment horizontal="center" vertical="center" wrapText="1"/>
    </xf>
    <xf numFmtId="0" fontId="1" fillId="0" borderId="54" xfId="21" applyBorder="1">
      <alignment vertical="center"/>
    </xf>
    <xf numFmtId="0" fontId="21" fillId="0" borderId="49" xfId="21" applyFont="1" applyBorder="1" applyAlignment="1">
      <alignment horizontal="center" vertical="center" wrapText="1"/>
    </xf>
    <xf numFmtId="0" fontId="18" fillId="0" borderId="10" xfId="21" applyFont="1" applyBorder="1" applyAlignment="1">
      <alignment horizontal="center" vertical="center"/>
    </xf>
    <xf numFmtId="0" fontId="35" fillId="0" borderId="0" xfId="0" applyFont="1" applyAlignment="1">
      <alignment vertical="center" shrinkToFit="1"/>
    </xf>
    <xf numFmtId="0" fontId="35" fillId="2" borderId="0" xfId="0" applyFont="1" applyFill="1" applyAlignment="1" applyProtection="1">
      <alignment vertical="center" shrinkToFit="1"/>
      <protection locked="0"/>
    </xf>
    <xf numFmtId="0" fontId="11" fillId="2" borderId="56" xfId="0" applyFont="1" applyFill="1" applyBorder="1">
      <alignment vertical="center"/>
    </xf>
    <xf numFmtId="0" fontId="34" fillId="2" borderId="57" xfId="0" applyFont="1" applyFill="1" applyBorder="1" applyAlignment="1">
      <alignment vertical="center" wrapText="1"/>
    </xf>
    <xf numFmtId="0" fontId="11" fillId="2" borderId="58" xfId="0" applyFont="1" applyFill="1" applyBorder="1">
      <alignment vertical="center"/>
    </xf>
    <xf numFmtId="0" fontId="34" fillId="2" borderId="59" xfId="0" applyFont="1" applyFill="1" applyBorder="1" applyAlignment="1">
      <alignment vertical="center" wrapText="1"/>
    </xf>
    <xf numFmtId="0" fontId="18" fillId="0" borderId="0" xfId="21" applyFont="1">
      <alignment vertical="center"/>
    </xf>
    <xf numFmtId="0" fontId="1" fillId="0" borderId="53" xfId="21" applyBorder="1" applyAlignment="1" applyProtection="1">
      <alignment vertical="center" shrinkToFit="1"/>
      <protection locked="0"/>
    </xf>
    <xf numFmtId="0" fontId="1" fillId="0" borderId="54" xfId="21" applyBorder="1" applyAlignment="1">
      <alignment horizontal="center" vertical="center"/>
    </xf>
    <xf numFmtId="0" fontId="1" fillId="0" borderId="0" xfId="21" applyAlignment="1">
      <alignment horizontal="right" vertical="center"/>
    </xf>
    <xf numFmtId="0" fontId="1" fillId="0" borderId="0" xfId="21" applyAlignment="1" applyProtection="1">
      <alignment vertical="center" shrinkToFit="1"/>
      <protection locked="0"/>
    </xf>
    <xf numFmtId="0" fontId="1" fillId="0" borderId="1" xfId="21" applyBorder="1">
      <alignment vertical="center"/>
    </xf>
    <xf numFmtId="0" fontId="1" fillId="0" borderId="2" xfId="21" applyBorder="1" applyAlignment="1">
      <alignment horizontal="right" vertical="center"/>
    </xf>
    <xf numFmtId="0" fontId="23" fillId="0" borderId="53" xfId="21" applyFont="1" applyBorder="1">
      <alignment vertical="center"/>
    </xf>
    <xf numFmtId="0" fontId="23" fillId="0" borderId="53" xfId="21" applyFont="1" applyBorder="1" applyAlignment="1">
      <alignment vertical="center" shrinkToFit="1"/>
    </xf>
    <xf numFmtId="0" fontId="22" fillId="0" borderId="53" xfId="21" applyFont="1" applyBorder="1">
      <alignment vertical="center"/>
    </xf>
    <xf numFmtId="0" fontId="1" fillId="0" borderId="53" xfId="21" applyBorder="1">
      <alignment vertical="center"/>
    </xf>
    <xf numFmtId="0" fontId="18" fillId="0" borderId="4" xfId="21" applyFont="1" applyBorder="1" applyAlignment="1">
      <alignment horizontal="center" vertical="center" wrapText="1"/>
    </xf>
    <xf numFmtId="0" fontId="22" fillId="0" borderId="2" xfId="21" applyFont="1" applyBorder="1" applyAlignment="1">
      <alignment horizontal="left" vertical="center"/>
    </xf>
    <xf numFmtId="178" fontId="1" fillId="0" borderId="2" xfId="21" applyNumberFormat="1" applyBorder="1" applyAlignment="1" applyProtection="1">
      <alignment vertical="center" shrinkToFit="1"/>
      <protection locked="0"/>
    </xf>
    <xf numFmtId="0" fontId="22" fillId="0" borderId="2" xfId="21" applyFont="1" applyBorder="1" applyAlignment="1">
      <alignment horizontal="center" vertical="center"/>
    </xf>
    <xf numFmtId="0" fontId="18" fillId="0" borderId="2" xfId="21" applyFont="1" applyBorder="1" applyAlignment="1">
      <alignment horizontal="center" vertical="center"/>
    </xf>
    <xf numFmtId="178" fontId="1" fillId="0" borderId="8" xfId="21" applyNumberFormat="1" applyBorder="1" applyAlignment="1" applyProtection="1">
      <alignment vertical="center" shrinkToFit="1"/>
      <protection locked="0"/>
    </xf>
    <xf numFmtId="0" fontId="18" fillId="0" borderId="4" xfId="21" applyFont="1" applyBorder="1" applyAlignment="1">
      <alignment horizontal="center" vertical="center"/>
    </xf>
    <xf numFmtId="0" fontId="1" fillId="0" borderId="2" xfId="21" applyBorder="1">
      <alignment vertical="center"/>
    </xf>
    <xf numFmtId="180" fontId="1" fillId="0" borderId="2" xfId="21" applyNumberFormat="1" applyBorder="1" applyProtection="1">
      <alignment vertical="center"/>
      <protection locked="0"/>
    </xf>
    <xf numFmtId="0" fontId="1" fillId="0" borderId="2" xfId="21" applyBorder="1" applyAlignment="1" applyProtection="1">
      <alignment horizontal="right" vertical="center" shrinkToFit="1"/>
      <protection locked="0"/>
    </xf>
    <xf numFmtId="0" fontId="1" fillId="0" borderId="8" xfId="21" applyBorder="1">
      <alignment vertical="center"/>
    </xf>
    <xf numFmtId="0" fontId="22" fillId="0" borderId="8" xfId="21" applyFont="1" applyBorder="1">
      <alignment vertical="center"/>
    </xf>
    <xf numFmtId="0" fontId="1" fillId="0" borderId="53" xfId="21" applyBorder="1" applyAlignment="1">
      <alignment horizontal="center" vertical="center"/>
    </xf>
    <xf numFmtId="0" fontId="1" fillId="0" borderId="0" xfId="21" applyAlignment="1">
      <alignment vertical="center" wrapText="1"/>
    </xf>
    <xf numFmtId="0" fontId="18" fillId="0" borderId="6" xfId="21" applyFont="1" applyBorder="1">
      <alignment vertical="center"/>
    </xf>
    <xf numFmtId="38" fontId="23" fillId="0" borderId="49" xfId="22" applyFont="1" applyBorder="1" applyAlignment="1" applyProtection="1">
      <alignment vertical="center" shrinkToFit="1"/>
      <protection locked="0"/>
    </xf>
    <xf numFmtId="0" fontId="18" fillId="3" borderId="49" xfId="21" applyFont="1" applyFill="1" applyBorder="1" applyAlignment="1">
      <alignment horizontal="center" vertical="center" wrapText="1"/>
    </xf>
    <xf numFmtId="177" fontId="23" fillId="3" borderId="49" xfId="22" applyNumberFormat="1" applyFont="1" applyFill="1" applyBorder="1">
      <alignment vertical="center"/>
    </xf>
    <xf numFmtId="38" fontId="23" fillId="0" borderId="49" xfId="22" applyFont="1" applyBorder="1" applyAlignment="1" applyProtection="1">
      <alignment vertical="center" shrinkToFit="1"/>
    </xf>
    <xf numFmtId="177" fontId="23" fillId="3" borderId="55" xfId="22" applyNumberFormat="1" applyFont="1" applyFill="1" applyBorder="1">
      <alignment vertical="center"/>
    </xf>
    <xf numFmtId="0" fontId="18" fillId="0" borderId="52" xfId="21" applyFont="1" applyBorder="1" applyAlignment="1">
      <alignment horizontal="center" vertical="center"/>
    </xf>
    <xf numFmtId="0" fontId="18" fillId="0" borderId="12" xfId="21" applyFont="1" applyBorder="1" applyAlignment="1">
      <alignment horizontal="center" vertical="center"/>
    </xf>
    <xf numFmtId="0" fontId="14" fillId="0" borderId="0" xfId="21" applyFont="1" applyAlignment="1">
      <alignment horizontal="left" vertical="center" indent="10"/>
    </xf>
    <xf numFmtId="0" fontId="24" fillId="0" borderId="50" xfId="21" applyFont="1" applyBorder="1" applyAlignment="1">
      <alignment horizontal="center" vertical="center" wrapText="1"/>
    </xf>
    <xf numFmtId="0" fontId="14" fillId="0" borderId="48" xfId="21" applyFont="1" applyBorder="1" applyAlignment="1">
      <alignment horizontal="left" vertical="center" wrapText="1"/>
    </xf>
    <xf numFmtId="0" fontId="24" fillId="0" borderId="6" xfId="21" applyFont="1" applyBorder="1" applyAlignment="1">
      <alignment horizontal="left" vertical="center"/>
    </xf>
    <xf numFmtId="0" fontId="14" fillId="0" borderId="0" xfId="21" applyFont="1" applyAlignment="1">
      <alignment horizontal="left" vertical="center" wrapText="1"/>
    </xf>
    <xf numFmtId="0" fontId="24" fillId="0" borderId="7" xfId="21" applyFont="1" applyBorder="1" applyAlignment="1">
      <alignment horizontal="left" vertical="center"/>
    </xf>
    <xf numFmtId="0" fontId="14" fillId="0" borderId="2" xfId="21" applyFont="1" applyBorder="1" applyAlignment="1">
      <alignment horizontal="left" vertical="center" wrapText="1"/>
    </xf>
    <xf numFmtId="0" fontId="1" fillId="0" borderId="41" xfId="21" applyBorder="1">
      <alignment vertical="center"/>
    </xf>
    <xf numFmtId="0" fontId="21" fillId="2" borderId="52" xfId="21" applyFont="1" applyFill="1" applyBorder="1" applyAlignment="1">
      <alignment vertical="center" wrapText="1"/>
    </xf>
    <xf numFmtId="0" fontId="23" fillId="0" borderId="0" xfId="21" applyFont="1">
      <alignment vertical="center"/>
    </xf>
    <xf numFmtId="0" fontId="18" fillId="2" borderId="53" xfId="21" applyFont="1" applyFill="1" applyBorder="1">
      <alignment vertical="center"/>
    </xf>
    <xf numFmtId="0" fontId="18" fillId="2" borderId="54" xfId="21" applyFont="1" applyFill="1" applyBorder="1">
      <alignment vertical="center"/>
    </xf>
    <xf numFmtId="0" fontId="25" fillId="0" borderId="0" xfId="21" applyFont="1" applyAlignment="1">
      <alignment vertical="center" wrapText="1"/>
    </xf>
    <xf numFmtId="0" fontId="1" fillId="0" borderId="53" xfId="21" applyBorder="1" applyProtection="1">
      <alignment vertical="center"/>
      <protection locked="0"/>
    </xf>
    <xf numFmtId="180" fontId="1" fillId="0" borderId="53" xfId="21" applyNumberFormat="1" applyBorder="1">
      <alignment vertical="center"/>
    </xf>
    <xf numFmtId="0" fontId="18" fillId="0" borderId="53" xfId="21" applyFont="1" applyBorder="1" applyAlignment="1">
      <alignment vertical="center" wrapText="1"/>
    </xf>
    <xf numFmtId="182" fontId="23" fillId="0" borderId="53" xfId="22" applyNumberFormat="1" applyFont="1" applyFill="1" applyBorder="1" applyAlignment="1" applyProtection="1">
      <alignment vertical="center" shrinkToFit="1"/>
    </xf>
    <xf numFmtId="0" fontId="18" fillId="0" borderId="52" xfId="21" applyFont="1" applyBorder="1">
      <alignment vertical="center"/>
    </xf>
    <xf numFmtId="0" fontId="1" fillId="0" borderId="10" xfId="21" applyBorder="1" applyAlignment="1">
      <alignment horizontal="center" vertical="center"/>
    </xf>
    <xf numFmtId="182" fontId="23" fillId="0" borderId="0" xfId="22" applyNumberFormat="1" applyFont="1" applyFill="1" applyBorder="1" applyAlignment="1" applyProtection="1">
      <alignment vertical="center" shrinkToFit="1"/>
    </xf>
    <xf numFmtId="0" fontId="1" fillId="2" borderId="49" xfId="21" applyFill="1" applyBorder="1" applyAlignment="1">
      <alignment horizontal="center" vertical="center"/>
    </xf>
    <xf numFmtId="182" fontId="23" fillId="2" borderId="53" xfId="22" applyNumberFormat="1" applyFont="1" applyFill="1" applyBorder="1" applyAlignment="1" applyProtection="1">
      <alignment vertical="center" shrinkToFit="1"/>
    </xf>
    <xf numFmtId="0" fontId="18" fillId="2" borderId="52" xfId="21" applyFont="1" applyFill="1" applyBorder="1">
      <alignment vertical="center"/>
    </xf>
    <xf numFmtId="0" fontId="31" fillId="0" borderId="6" xfId="21" applyFont="1" applyBorder="1">
      <alignment vertical="center"/>
    </xf>
    <xf numFmtId="181" fontId="18" fillId="0" borderId="49" xfId="21" applyNumberFormat="1" applyFont="1" applyBorder="1" applyAlignment="1">
      <alignment horizontal="center" vertical="center"/>
    </xf>
    <xf numFmtId="0" fontId="22" fillId="0" borderId="50" xfId="21" applyFont="1" applyBorder="1" applyAlignment="1">
      <alignment horizontal="center" vertical="center"/>
    </xf>
    <xf numFmtId="0" fontId="24" fillId="0" borderId="6" xfId="21" applyFont="1" applyBorder="1" applyAlignment="1">
      <alignment horizontal="left" vertical="center" indent="2"/>
    </xf>
    <xf numFmtId="0" fontId="44" fillId="0" borderId="6" xfId="21" applyFont="1" applyBorder="1" applyAlignment="1">
      <alignment horizontal="center" vertical="center"/>
    </xf>
    <xf numFmtId="0" fontId="24" fillId="0" borderId="7" xfId="21" applyFont="1" applyBorder="1" applyAlignment="1">
      <alignment horizontal="left" vertical="center" indent="2"/>
    </xf>
    <xf numFmtId="0" fontId="24" fillId="0" borderId="0" xfId="21" applyFont="1" applyAlignment="1">
      <alignment horizontal="left" vertical="center" indent="2"/>
    </xf>
    <xf numFmtId="0" fontId="26" fillId="2" borderId="50" xfId="21" applyFont="1" applyFill="1" applyBorder="1">
      <alignment vertical="center"/>
    </xf>
    <xf numFmtId="0" fontId="23" fillId="2" borderId="55" xfId="21" applyFont="1" applyFill="1" applyBorder="1">
      <alignment vertical="center"/>
    </xf>
    <xf numFmtId="0" fontId="23" fillId="2" borderId="49" xfId="21" applyFont="1" applyFill="1" applyBorder="1" applyAlignment="1">
      <alignment horizontal="center" vertical="center"/>
    </xf>
    <xf numFmtId="0" fontId="46" fillId="2" borderId="7" xfId="21" applyFont="1" applyFill="1" applyBorder="1">
      <alignment vertical="center"/>
    </xf>
    <xf numFmtId="0" fontId="18" fillId="2" borderId="4" xfId="21" applyFont="1" applyFill="1" applyBorder="1" applyAlignment="1">
      <alignment horizontal="right" vertical="center"/>
    </xf>
    <xf numFmtId="0" fontId="23" fillId="2" borderId="49" xfId="21" applyFont="1" applyFill="1" applyBorder="1">
      <alignment vertical="center"/>
    </xf>
    <xf numFmtId="0" fontId="29" fillId="0" borderId="15" xfId="21" applyFont="1" applyBorder="1">
      <alignment vertical="center"/>
    </xf>
    <xf numFmtId="0" fontId="1" fillId="0" borderId="0" xfId="21" applyAlignment="1">
      <alignment horizontal="center" vertical="center"/>
    </xf>
    <xf numFmtId="0" fontId="1" fillId="0" borderId="9" xfId="21" applyBorder="1" applyAlignment="1">
      <alignment horizontal="left" vertical="center"/>
    </xf>
    <xf numFmtId="0" fontId="40" fillId="2" borderId="45" xfId="21" applyFont="1" applyFill="1" applyBorder="1" applyAlignment="1">
      <alignment horizontal="left" vertical="center" indent="1"/>
    </xf>
    <xf numFmtId="0" fontId="40" fillId="2" borderId="0" xfId="21" applyFont="1" applyFill="1" applyAlignment="1">
      <alignment horizontal="left" vertical="center" indent="1"/>
    </xf>
    <xf numFmtId="0" fontId="40" fillId="2" borderId="5" xfId="21" applyFont="1" applyFill="1" applyBorder="1" applyAlignment="1">
      <alignment horizontal="left" vertical="center" indent="1"/>
    </xf>
    <xf numFmtId="0" fontId="40" fillId="0" borderId="46" xfId="21" applyFont="1" applyBorder="1" applyAlignment="1">
      <alignment horizontal="left" vertical="center" indent="1"/>
    </xf>
    <xf numFmtId="0" fontId="40" fillId="0" borderId="0" xfId="21" applyFont="1" applyAlignment="1">
      <alignment horizontal="left" vertical="center" indent="1"/>
    </xf>
    <xf numFmtId="0" fontId="40" fillId="0" borderId="5" xfId="21" applyFont="1" applyBorder="1" applyAlignment="1">
      <alignment horizontal="left" vertical="center" indent="1"/>
    </xf>
    <xf numFmtId="14" fontId="1" fillId="0" borderId="0" xfId="21" applyNumberFormat="1">
      <alignment vertical="center"/>
    </xf>
    <xf numFmtId="0" fontId="40" fillId="2" borderId="46" xfId="21" applyFont="1" applyFill="1" applyBorder="1" applyAlignment="1">
      <alignment horizontal="left" vertical="center" indent="1"/>
    </xf>
    <xf numFmtId="0" fontId="1" fillId="0" borderId="15" xfId="21" applyBorder="1" applyAlignment="1">
      <alignment horizontal="left" vertical="center"/>
    </xf>
    <xf numFmtId="0" fontId="19" fillId="0" borderId="9" xfId="21" applyFont="1" applyBorder="1" applyAlignment="1">
      <alignment horizontal="left" vertical="center"/>
    </xf>
    <xf numFmtId="0" fontId="40" fillId="0" borderId="47" xfId="21" applyFont="1" applyBorder="1" applyAlignment="1">
      <alignment horizontal="left" vertical="center" indent="1"/>
    </xf>
    <xf numFmtId="0" fontId="1" fillId="0" borderId="3" xfId="21" applyBorder="1" applyAlignment="1">
      <alignment horizontal="right" vertical="center"/>
    </xf>
    <xf numFmtId="0" fontId="1" fillId="0" borderId="0" xfId="21" applyProtection="1">
      <alignment vertical="center"/>
      <protection locked="0"/>
    </xf>
    <xf numFmtId="0" fontId="14" fillId="0" borderId="0" xfId="23" applyFont="1" applyAlignment="1">
      <alignment horizontal="left" vertical="center"/>
    </xf>
    <xf numFmtId="0" fontId="1" fillId="0" borderId="0" xfId="23">
      <alignment vertical="center"/>
    </xf>
    <xf numFmtId="0" fontId="14" fillId="0" borderId="0" xfId="23" applyFont="1" applyAlignment="1">
      <alignment horizontal="right" vertical="center"/>
    </xf>
    <xf numFmtId="0" fontId="14" fillId="0" borderId="0" xfId="23" applyFont="1" applyAlignment="1">
      <alignment horizontal="left" vertical="center" indent="1"/>
    </xf>
    <xf numFmtId="0" fontId="18" fillId="0" borderId="0" xfId="23" applyFont="1">
      <alignment vertical="center"/>
    </xf>
    <xf numFmtId="0" fontId="1" fillId="0" borderId="55" xfId="23" applyBorder="1">
      <alignment vertical="center"/>
    </xf>
    <xf numFmtId="0" fontId="14" fillId="0" borderId="48" xfId="23" applyFont="1" applyBorder="1" applyAlignment="1">
      <alignment horizontal="center" vertical="center"/>
    </xf>
    <xf numFmtId="0" fontId="1" fillId="0" borderId="48" xfId="23" applyBorder="1">
      <alignment vertical="center"/>
    </xf>
    <xf numFmtId="0" fontId="1" fillId="0" borderId="51" xfId="23" applyBorder="1">
      <alignment vertical="center"/>
    </xf>
    <xf numFmtId="0" fontId="18" fillId="0" borderId="4" xfId="23" applyFont="1" applyBorder="1" applyAlignment="1">
      <alignment horizontal="center" vertical="top"/>
    </xf>
    <xf numFmtId="0" fontId="18" fillId="0" borderId="49" xfId="23" applyFont="1" applyBorder="1" applyAlignment="1">
      <alignment horizontal="center" vertical="center"/>
    </xf>
    <xf numFmtId="0" fontId="1" fillId="0" borderId="53" xfId="23" applyBorder="1" applyAlignment="1" applyProtection="1">
      <alignment vertical="center" shrinkToFit="1"/>
      <protection locked="0"/>
    </xf>
    <xf numFmtId="0" fontId="1" fillId="0" borderId="54" xfId="23" applyBorder="1" applyAlignment="1">
      <alignment horizontal="center" vertical="center"/>
    </xf>
    <xf numFmtId="0" fontId="18" fillId="0" borderId="49" xfId="23" applyFont="1" applyBorder="1" applyAlignment="1">
      <alignment horizontal="center" vertical="center" wrapText="1"/>
    </xf>
    <xf numFmtId="0" fontId="1" fillId="0" borderId="0" xfId="23" applyAlignment="1">
      <alignment horizontal="right" vertical="center"/>
    </xf>
    <xf numFmtId="0" fontId="1" fillId="0" borderId="0" xfId="23" applyAlignment="1" applyProtection="1">
      <alignment vertical="center" shrinkToFit="1"/>
      <protection locked="0"/>
    </xf>
    <xf numFmtId="0" fontId="1" fillId="0" borderId="1" xfId="23" applyBorder="1">
      <alignment vertical="center"/>
    </xf>
    <xf numFmtId="0" fontId="1" fillId="0" borderId="2" xfId="23" applyBorder="1" applyAlignment="1">
      <alignment horizontal="right" vertical="center"/>
    </xf>
    <xf numFmtId="0" fontId="21" fillId="0" borderId="49" xfId="23" applyFont="1" applyBorder="1" applyAlignment="1">
      <alignment horizontal="center" vertical="center" wrapText="1"/>
    </xf>
    <xf numFmtId="0" fontId="18" fillId="0" borderId="10" xfId="23" applyFont="1" applyBorder="1" applyAlignment="1" applyProtection="1">
      <alignment horizontal="center" vertical="center" wrapText="1" shrinkToFit="1"/>
      <protection locked="0"/>
    </xf>
    <xf numFmtId="0" fontId="18" fillId="0" borderId="49" xfId="23" applyFont="1" applyBorder="1" applyAlignment="1" applyProtection="1">
      <alignment horizontal="center" vertical="center" wrapText="1" shrinkToFit="1"/>
      <protection locked="0"/>
    </xf>
    <xf numFmtId="178" fontId="18" fillId="0" borderId="49" xfId="23" applyNumberFormat="1" applyFont="1" applyBorder="1" applyAlignment="1" applyProtection="1">
      <alignment horizontal="center" vertical="center" shrinkToFit="1"/>
      <protection locked="0"/>
    </xf>
    <xf numFmtId="0" fontId="1" fillId="0" borderId="0" xfId="23" applyAlignment="1">
      <alignment vertical="center" wrapText="1"/>
    </xf>
    <xf numFmtId="179" fontId="18" fillId="0" borderId="49" xfId="23" applyNumberFormat="1" applyFont="1" applyBorder="1" applyAlignment="1" applyProtection="1">
      <alignment horizontal="center" vertical="center" wrapText="1" shrinkToFit="1"/>
      <protection locked="0"/>
    </xf>
    <xf numFmtId="0" fontId="18" fillId="2" borderId="49" xfId="23" applyFont="1" applyFill="1" applyBorder="1">
      <alignment vertical="center"/>
    </xf>
    <xf numFmtId="0" fontId="1" fillId="2" borderId="53" xfId="23" applyFill="1" applyBorder="1">
      <alignment vertical="center"/>
    </xf>
    <xf numFmtId="0" fontId="1" fillId="2" borderId="54" xfId="23" applyFill="1" applyBorder="1">
      <alignment vertical="center"/>
    </xf>
    <xf numFmtId="0" fontId="11" fillId="2" borderId="24"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25" xfId="0" applyFont="1" applyFill="1" applyBorder="1" applyAlignment="1">
      <alignment horizontal="left" vertical="center" wrapText="1"/>
    </xf>
    <xf numFmtId="0" fontId="11" fillId="2" borderId="23" xfId="0" applyFont="1" applyFill="1" applyBorder="1" applyAlignment="1">
      <alignment horizontal="left" vertical="center" wrapText="1"/>
    </xf>
    <xf numFmtId="0" fontId="11" fillId="2" borderId="30" xfId="0" applyFont="1" applyFill="1" applyBorder="1" applyAlignment="1">
      <alignment horizontal="left" vertical="center" wrapText="1"/>
    </xf>
    <xf numFmtId="0" fontId="35" fillId="0" borderId="19" xfId="0" applyFont="1" applyBorder="1" applyAlignment="1" applyProtection="1">
      <alignment horizontal="left" vertical="center" shrinkToFit="1"/>
      <protection locked="0"/>
    </xf>
    <xf numFmtId="0" fontId="35" fillId="0" borderId="22" xfId="0" applyFont="1" applyBorder="1" applyAlignment="1" applyProtection="1">
      <alignment horizontal="left" vertical="center" shrinkToFit="1"/>
      <protection locked="0"/>
    </xf>
    <xf numFmtId="0" fontId="35" fillId="0" borderId="20" xfId="0" applyFont="1" applyBorder="1" applyAlignment="1" applyProtection="1">
      <alignment horizontal="left" vertical="center" shrinkToFit="1"/>
      <protection locked="0"/>
    </xf>
    <xf numFmtId="0" fontId="36" fillId="0" borderId="0" xfId="0" applyFont="1" applyAlignment="1">
      <alignment horizontal="left" vertical="top" wrapText="1"/>
    </xf>
    <xf numFmtId="0" fontId="11" fillId="0" borderId="0" xfId="0" applyFont="1" applyAlignment="1">
      <alignment horizontal="left" vertical="center" wrapText="1"/>
    </xf>
    <xf numFmtId="176" fontId="35" fillId="0" borderId="19" xfId="0" applyNumberFormat="1" applyFont="1" applyBorder="1" applyAlignment="1" applyProtection="1">
      <alignment horizontal="left" vertical="center" shrinkToFit="1"/>
      <protection locked="0"/>
    </xf>
    <xf numFmtId="176" fontId="35" fillId="0" borderId="22" xfId="0" applyNumberFormat="1" applyFont="1" applyBorder="1" applyAlignment="1" applyProtection="1">
      <alignment horizontal="left" vertical="center" shrinkToFit="1"/>
      <protection locked="0"/>
    </xf>
    <xf numFmtId="176" fontId="35" fillId="0" borderId="20" xfId="0" applyNumberFormat="1" applyFont="1" applyBorder="1" applyAlignment="1" applyProtection="1">
      <alignment horizontal="left" vertical="center" shrinkToFit="1"/>
      <protection locked="0"/>
    </xf>
    <xf numFmtId="0" fontId="11" fillId="4" borderId="21" xfId="0" applyFont="1" applyFill="1" applyBorder="1" applyAlignment="1">
      <alignment horizontal="center" vertical="center"/>
    </xf>
    <xf numFmtId="0" fontId="11" fillId="4" borderId="0" xfId="0" applyFont="1" applyFill="1" applyAlignment="1">
      <alignment horizontal="center" vertical="center"/>
    </xf>
    <xf numFmtId="0" fontId="15" fillId="0" borderId="0" xfId="0" applyFont="1" applyAlignment="1">
      <alignment horizontal="left" vertical="top" wrapText="1"/>
    </xf>
    <xf numFmtId="0" fontId="35" fillId="0" borderId="19" xfId="0" applyFont="1" applyBorder="1" applyAlignment="1" applyProtection="1">
      <alignment horizontal="left" vertical="center" indent="6" shrinkToFit="1"/>
      <protection locked="0"/>
    </xf>
    <xf numFmtId="0" fontId="35" fillId="0" borderId="22" xfId="0" applyFont="1" applyBorder="1" applyAlignment="1" applyProtection="1">
      <alignment horizontal="left" vertical="center" indent="6" shrinkToFit="1"/>
      <protection locked="0"/>
    </xf>
    <xf numFmtId="0" fontId="35" fillId="0" borderId="20" xfId="0" applyFont="1" applyBorder="1" applyAlignment="1" applyProtection="1">
      <alignment horizontal="left" vertical="center" indent="6" shrinkToFit="1"/>
      <protection locked="0"/>
    </xf>
    <xf numFmtId="0" fontId="22" fillId="0" borderId="0" xfId="21" applyFont="1" applyAlignment="1">
      <alignment horizontal="left" vertical="top" wrapText="1"/>
    </xf>
    <xf numFmtId="177" fontId="18" fillId="2" borderId="53" xfId="21" applyNumberFormat="1" applyFont="1" applyFill="1" applyBorder="1" applyAlignment="1">
      <alignment horizontal="center" vertical="center"/>
    </xf>
    <xf numFmtId="177" fontId="18" fillId="2" borderId="54" xfId="21" applyNumberFormat="1" applyFont="1" applyFill="1" applyBorder="1" applyAlignment="1">
      <alignment horizontal="center" vertical="center"/>
    </xf>
    <xf numFmtId="0" fontId="18" fillId="0" borderId="55" xfId="21" applyFont="1" applyBorder="1" applyAlignment="1">
      <alignment horizontal="center" vertical="center" wrapText="1"/>
    </xf>
    <xf numFmtId="0" fontId="18" fillId="0" borderId="4" xfId="21" applyFont="1" applyBorder="1" applyAlignment="1">
      <alignment horizontal="center" vertical="center"/>
    </xf>
    <xf numFmtId="182" fontId="23" fillId="0" borderId="53" xfId="22" applyNumberFormat="1" applyFont="1" applyFill="1" applyBorder="1" applyAlignment="1" applyProtection="1">
      <alignment horizontal="right" vertical="center" indent="5" shrinkToFit="1"/>
    </xf>
    <xf numFmtId="182" fontId="23" fillId="0" borderId="11" xfId="22" applyNumberFormat="1" applyFont="1" applyFill="1" applyBorder="1" applyAlignment="1" applyProtection="1">
      <alignment horizontal="right" vertical="center" indent="5" shrinkToFit="1"/>
    </xf>
    <xf numFmtId="183" fontId="23" fillId="0" borderId="13" xfId="22" applyNumberFormat="1" applyFont="1" applyBorder="1" applyAlignment="1">
      <alignment horizontal="center" vertical="center"/>
    </xf>
    <xf numFmtId="183" fontId="23" fillId="0" borderId="14" xfId="22" applyNumberFormat="1" applyFont="1" applyBorder="1" applyAlignment="1">
      <alignment horizontal="center" vertical="center"/>
    </xf>
    <xf numFmtId="0" fontId="18" fillId="0" borderId="50" xfId="21" applyFont="1" applyBorder="1" applyAlignment="1">
      <alignment horizontal="center" vertical="center"/>
    </xf>
    <xf numFmtId="0" fontId="18" fillId="0" borderId="51" xfId="21" applyFont="1" applyBorder="1" applyAlignment="1">
      <alignment horizontal="center" vertical="center"/>
    </xf>
    <xf numFmtId="0" fontId="18" fillId="0" borderId="6" xfId="21" applyFont="1" applyBorder="1" applyAlignment="1">
      <alignment horizontal="center" vertical="center"/>
    </xf>
    <xf numFmtId="0" fontId="18" fillId="0" borderId="1" xfId="21" applyFont="1" applyBorder="1" applyAlignment="1">
      <alignment horizontal="center" vertical="center"/>
    </xf>
    <xf numFmtId="0" fontId="1" fillId="0" borderId="6" xfId="21" applyBorder="1" applyAlignment="1" applyProtection="1">
      <alignment horizontal="center" vertical="center"/>
      <protection locked="0"/>
    </xf>
    <xf numFmtId="0" fontId="1" fillId="0" borderId="1" xfId="21" applyBorder="1" applyAlignment="1" applyProtection="1">
      <alignment horizontal="center" vertical="center"/>
      <protection locked="0"/>
    </xf>
    <xf numFmtId="0" fontId="1" fillId="0" borderId="7" xfId="21" applyBorder="1" applyAlignment="1" applyProtection="1">
      <alignment horizontal="center" vertical="center"/>
      <protection locked="0"/>
    </xf>
    <xf numFmtId="0" fontId="1" fillId="0" borderId="8" xfId="21" applyBorder="1" applyAlignment="1" applyProtection="1">
      <alignment horizontal="center" vertical="center"/>
      <protection locked="0"/>
    </xf>
    <xf numFmtId="179" fontId="1" fillId="0" borderId="52" xfId="21" applyNumberFormat="1" applyBorder="1" applyAlignment="1" applyProtection="1">
      <alignment horizontal="center" vertical="center" shrinkToFit="1"/>
      <protection locked="0"/>
    </xf>
    <xf numFmtId="179" fontId="1" fillId="0" borderId="53" xfId="21" applyNumberFormat="1" applyBorder="1" applyAlignment="1" applyProtection="1">
      <alignment horizontal="center" vertical="center" shrinkToFit="1"/>
      <protection locked="0"/>
    </xf>
    <xf numFmtId="178" fontId="1" fillId="0" borderId="53" xfId="21" applyNumberFormat="1" applyBorder="1" applyAlignment="1" applyProtection="1">
      <alignment horizontal="center" vertical="center" shrinkToFit="1"/>
      <protection locked="0"/>
    </xf>
    <xf numFmtId="0" fontId="1" fillId="0" borderId="52" xfId="21" applyBorder="1" applyAlignment="1" applyProtection="1">
      <alignment horizontal="left" vertical="center" shrinkToFit="1"/>
      <protection locked="0"/>
    </xf>
    <xf numFmtId="0" fontId="1" fillId="0" borderId="53" xfId="21" applyBorder="1" applyAlignment="1" applyProtection="1">
      <alignment horizontal="left" vertical="center" shrinkToFit="1"/>
      <protection locked="0"/>
    </xf>
    <xf numFmtId="0" fontId="1" fillId="0" borderId="54" xfId="21" applyBorder="1" applyAlignment="1" applyProtection="1">
      <alignment horizontal="left" vertical="center" shrinkToFit="1"/>
      <protection locked="0"/>
    </xf>
    <xf numFmtId="0" fontId="18" fillId="0" borderId="10" xfId="21" applyFont="1" applyBorder="1" applyAlignment="1">
      <alignment horizontal="center" vertical="center" wrapText="1"/>
    </xf>
    <xf numFmtId="0" fontId="1" fillId="0" borderId="2" xfId="21" applyBorder="1" applyAlignment="1" applyProtection="1">
      <alignment horizontal="left" vertical="center" shrinkToFit="1"/>
      <protection locked="0"/>
    </xf>
    <xf numFmtId="0" fontId="1" fillId="0" borderId="8" xfId="21" applyBorder="1" applyAlignment="1" applyProtection="1">
      <alignment horizontal="left" vertical="center" shrinkToFit="1"/>
      <protection locked="0"/>
    </xf>
    <xf numFmtId="0" fontId="1" fillId="0" borderId="0" xfId="21" applyAlignment="1" applyProtection="1">
      <alignment horizontal="left" vertical="center" shrinkToFit="1"/>
      <protection locked="0"/>
    </xf>
    <xf numFmtId="0" fontId="1" fillId="0" borderId="1" xfId="21" applyBorder="1" applyAlignment="1" applyProtection="1">
      <alignment horizontal="left" vertical="center" shrinkToFit="1"/>
      <protection locked="0"/>
    </xf>
    <xf numFmtId="180" fontId="23" fillId="0" borderId="53" xfId="21" applyNumberFormat="1" applyFont="1" applyBorder="1" applyAlignment="1" applyProtection="1">
      <alignment horizontal="center" vertical="center"/>
      <protection locked="0"/>
    </xf>
    <xf numFmtId="180" fontId="23" fillId="0" borderId="54" xfId="21" applyNumberFormat="1" applyFont="1" applyBorder="1" applyAlignment="1" applyProtection="1">
      <alignment horizontal="center" vertical="center"/>
      <protection locked="0"/>
    </xf>
    <xf numFmtId="178" fontId="1" fillId="0" borderId="52" xfId="21" applyNumberFormat="1" applyBorder="1" applyAlignment="1" applyProtection="1">
      <alignment horizontal="center" vertical="center" shrinkToFit="1"/>
      <protection locked="0"/>
    </xf>
    <xf numFmtId="0" fontId="1" fillId="0" borderId="53" xfId="21" applyBorder="1" applyAlignment="1" applyProtection="1">
      <alignment horizontal="center" vertical="center"/>
      <protection locked="0"/>
    </xf>
    <xf numFmtId="0" fontId="16" fillId="0" borderId="0" xfId="21" applyFont="1" applyAlignment="1">
      <alignment horizontal="center" vertical="center" wrapText="1"/>
    </xf>
    <xf numFmtId="0" fontId="16" fillId="0" borderId="0" xfId="21" applyFont="1" applyAlignment="1">
      <alignment horizontal="center" vertical="center"/>
    </xf>
    <xf numFmtId="178" fontId="1" fillId="0" borderId="2" xfId="21" applyNumberFormat="1" applyBorder="1" applyAlignment="1" applyProtection="1">
      <alignment horizontal="center" vertical="center" shrinkToFit="1"/>
      <protection locked="0"/>
    </xf>
    <xf numFmtId="0" fontId="18" fillId="0" borderId="50" xfId="21" applyFont="1" applyBorder="1" applyAlignment="1">
      <alignment horizontal="center" vertical="center" wrapText="1"/>
    </xf>
    <xf numFmtId="0" fontId="18" fillId="0" borderId="7" xfId="21" applyFont="1" applyBorder="1" applyAlignment="1">
      <alignment horizontal="center" vertical="center"/>
    </xf>
    <xf numFmtId="0" fontId="1" fillId="0" borderId="48" xfId="21" applyBorder="1" applyAlignment="1" applyProtection="1">
      <alignment horizontal="center" vertical="center" shrinkToFit="1"/>
      <protection locked="0"/>
    </xf>
    <xf numFmtId="0" fontId="1" fillId="0" borderId="7" xfId="21" applyBorder="1" applyAlignment="1" applyProtection="1">
      <alignment horizontal="left" vertical="center" shrinkToFit="1"/>
      <protection locked="0"/>
    </xf>
    <xf numFmtId="183" fontId="23" fillId="0" borderId="53" xfId="22" applyNumberFormat="1" applyFont="1" applyBorder="1" applyAlignment="1" applyProtection="1">
      <alignment horizontal="center" vertical="center"/>
      <protection locked="0"/>
    </xf>
    <xf numFmtId="183" fontId="23" fillId="0" borderId="54" xfId="22" applyNumberFormat="1" applyFont="1" applyBorder="1" applyAlignment="1" applyProtection="1">
      <alignment horizontal="center" vertical="center"/>
      <protection locked="0"/>
    </xf>
    <xf numFmtId="183" fontId="23" fillId="2" borderId="53" xfId="22" applyNumberFormat="1" applyFont="1" applyFill="1" applyBorder="1" applyAlignment="1">
      <alignment horizontal="center" vertical="center"/>
    </xf>
    <xf numFmtId="183" fontId="23" fillId="2" borderId="54" xfId="22" applyNumberFormat="1" applyFont="1" applyFill="1" applyBorder="1" applyAlignment="1">
      <alignment horizontal="center" vertical="center"/>
    </xf>
    <xf numFmtId="0" fontId="1" fillId="0" borderId="0" xfId="21" applyAlignment="1" applyProtection="1">
      <alignment horizontal="left" vertical="top" wrapText="1" shrinkToFit="1"/>
      <protection locked="0"/>
    </xf>
    <xf numFmtId="0" fontId="1" fillId="0" borderId="1" xfId="21" applyBorder="1" applyAlignment="1" applyProtection="1">
      <alignment horizontal="left" vertical="top" wrapText="1" shrinkToFit="1"/>
      <protection locked="0"/>
    </xf>
    <xf numFmtId="0" fontId="18" fillId="0" borderId="48" xfId="21" applyFont="1" applyBorder="1" applyAlignment="1">
      <alignment horizontal="center" vertical="center"/>
    </xf>
    <xf numFmtId="0" fontId="18" fillId="0" borderId="48" xfId="21" applyFont="1" applyBorder="1" applyAlignment="1">
      <alignment horizontal="center" vertical="center" wrapText="1"/>
    </xf>
    <xf numFmtId="0" fontId="18" fillId="0" borderId="51" xfId="21" applyFont="1" applyBorder="1" applyAlignment="1">
      <alignment horizontal="center" vertical="center" wrapText="1"/>
    </xf>
    <xf numFmtId="0" fontId="43" fillId="0" borderId="0" xfId="21" applyFont="1" applyAlignment="1">
      <alignment horizontal="center" vertical="center"/>
    </xf>
    <xf numFmtId="0" fontId="40" fillId="0" borderId="9" xfId="21" applyFont="1" applyBorder="1" applyAlignment="1" applyProtection="1">
      <alignment horizontal="center" vertical="center" wrapText="1"/>
      <protection locked="0"/>
    </xf>
    <xf numFmtId="0" fontId="40" fillId="0" borderId="16" xfId="21" applyFont="1" applyBorder="1" applyAlignment="1" applyProtection="1">
      <alignment horizontal="center" vertical="center" wrapText="1"/>
      <protection locked="0"/>
    </xf>
    <xf numFmtId="0" fontId="19" fillId="0" borderId="9" xfId="21" applyFont="1" applyBorder="1" applyAlignment="1">
      <alignment horizontal="left" vertical="center" wrapText="1"/>
    </xf>
    <xf numFmtId="0" fontId="19" fillId="0" borderId="16" xfId="21" applyFont="1" applyBorder="1" applyAlignment="1">
      <alignment horizontal="left" vertical="center" wrapText="1"/>
    </xf>
    <xf numFmtId="0" fontId="33" fillId="0" borderId="13" xfId="21" applyFont="1" applyBorder="1" applyAlignment="1">
      <alignment horizontal="center" vertical="center"/>
    </xf>
    <xf numFmtId="0" fontId="33" fillId="0" borderId="14" xfId="21" applyFont="1" applyBorder="1" applyAlignment="1">
      <alignment horizontal="center" vertical="center"/>
    </xf>
    <xf numFmtId="0" fontId="33" fillId="0" borderId="12" xfId="21" applyFont="1" applyBorder="1" applyAlignment="1">
      <alignment horizontal="center" vertical="center"/>
    </xf>
    <xf numFmtId="0" fontId="27" fillId="2" borderId="48" xfId="21" applyFont="1" applyFill="1" applyBorder="1" applyAlignment="1">
      <alignment horizontal="center" vertical="center"/>
    </xf>
    <xf numFmtId="0" fontId="27" fillId="2" borderId="51" xfId="21" applyFont="1" applyFill="1" applyBorder="1" applyAlignment="1">
      <alignment horizontal="center" vertical="center"/>
    </xf>
    <xf numFmtId="0" fontId="47" fillId="2" borderId="2" xfId="21" applyFont="1" applyFill="1" applyBorder="1" applyAlignment="1">
      <alignment horizontal="center" vertical="center"/>
    </xf>
    <xf numFmtId="0" fontId="47" fillId="2" borderId="8" xfId="21" applyFont="1" applyFill="1" applyBorder="1" applyAlignment="1">
      <alignment horizontal="center" vertical="center"/>
    </xf>
    <xf numFmtId="0" fontId="28" fillId="0" borderId="0" xfId="21" applyFont="1" applyAlignment="1">
      <alignment horizontal="left" vertical="center"/>
    </xf>
    <xf numFmtId="181" fontId="32" fillId="0" borderId="42" xfId="21" applyNumberFormat="1" applyFont="1" applyBorder="1" applyAlignment="1">
      <alignment horizontal="center" vertical="center"/>
    </xf>
    <xf numFmtId="0" fontId="32" fillId="0" borderId="43" xfId="21" applyFont="1" applyBorder="1" applyAlignment="1">
      <alignment horizontal="center" vertical="center"/>
    </xf>
    <xf numFmtId="0" fontId="32" fillId="0" borderId="44" xfId="21" applyFont="1" applyBorder="1" applyAlignment="1">
      <alignment horizontal="center" vertical="center"/>
    </xf>
    <xf numFmtId="181" fontId="32" fillId="0" borderId="43" xfId="21" applyNumberFormat="1" applyFont="1" applyBorder="1" applyAlignment="1">
      <alignment horizontal="center" vertical="center"/>
    </xf>
    <xf numFmtId="0" fontId="45" fillId="0" borderId="0" xfId="21" applyFont="1" applyAlignment="1">
      <alignment horizontal="left" vertical="center" wrapText="1"/>
    </xf>
    <xf numFmtId="0" fontId="45" fillId="0" borderId="1" xfId="21" applyFont="1" applyBorder="1" applyAlignment="1">
      <alignment horizontal="left" vertical="center" wrapText="1"/>
    </xf>
    <xf numFmtId="182" fontId="23" fillId="0" borderId="48" xfId="22" applyNumberFormat="1" applyFont="1" applyFill="1" applyBorder="1" applyAlignment="1" applyProtection="1">
      <alignment horizontal="right" vertical="center" indent="5" shrinkToFit="1"/>
    </xf>
    <xf numFmtId="182" fontId="23" fillId="0" borderId="51" xfId="22" applyNumberFormat="1" applyFont="1" applyFill="1" applyBorder="1" applyAlignment="1" applyProtection="1">
      <alignment horizontal="right" vertical="center" indent="5" shrinkToFit="1"/>
    </xf>
    <xf numFmtId="183" fontId="23" fillId="0" borderId="13" xfId="22" applyNumberFormat="1" applyFont="1" applyBorder="1" applyAlignment="1">
      <alignment horizontal="right" vertical="center" indent="5"/>
    </xf>
    <xf numFmtId="183" fontId="23" fillId="0" borderId="14" xfId="22" applyNumberFormat="1" applyFont="1" applyBorder="1" applyAlignment="1">
      <alignment horizontal="right" vertical="center" indent="5"/>
    </xf>
    <xf numFmtId="0" fontId="14" fillId="0" borderId="0" xfId="21" applyFont="1" applyAlignment="1">
      <alignment horizontal="center" vertical="center"/>
    </xf>
    <xf numFmtId="0" fontId="38" fillId="0" borderId="0" xfId="21" applyFont="1" applyAlignment="1" applyProtection="1">
      <alignment horizontal="center" vertical="center" wrapText="1"/>
      <protection locked="0"/>
    </xf>
    <xf numFmtId="0" fontId="38" fillId="0" borderId="0" xfId="21" applyFont="1" applyAlignment="1" applyProtection="1">
      <alignment horizontal="center" vertical="center"/>
      <protection locked="0"/>
    </xf>
    <xf numFmtId="0" fontId="1" fillId="0" borderId="48" xfId="21" applyBorder="1" applyAlignment="1" applyProtection="1">
      <alignment horizontal="left" vertical="center" shrinkToFit="1"/>
      <protection locked="0"/>
    </xf>
    <xf numFmtId="183" fontId="42" fillId="0" borderId="0" xfId="24" applyNumberFormat="1" applyFont="1" applyBorder="1" applyAlignment="1" applyProtection="1">
      <alignment horizontal="center" vertical="center"/>
      <protection locked="0"/>
    </xf>
    <xf numFmtId="183" fontId="42" fillId="0" borderId="5" xfId="24" applyNumberFormat="1" applyFont="1" applyBorder="1" applyAlignment="1" applyProtection="1">
      <alignment horizontal="center" vertical="center"/>
      <protection locked="0"/>
    </xf>
    <xf numFmtId="0" fontId="18" fillId="0" borderId="55" xfId="23" applyFont="1" applyBorder="1" applyAlignment="1">
      <alignment horizontal="center" vertical="center"/>
    </xf>
    <xf numFmtId="0" fontId="18" fillId="0" borderId="10" xfId="23" applyFont="1" applyBorder="1" applyAlignment="1">
      <alignment horizontal="center" vertical="center"/>
    </xf>
    <xf numFmtId="0" fontId="18" fillId="0" borderId="4" xfId="23" applyFont="1" applyBorder="1" applyAlignment="1">
      <alignment horizontal="center" vertical="center"/>
    </xf>
    <xf numFmtId="0" fontId="1" fillId="0" borderId="53" xfId="23" applyBorder="1" applyAlignment="1" applyProtection="1">
      <alignment horizontal="center" vertical="center"/>
      <protection locked="0"/>
    </xf>
    <xf numFmtId="0" fontId="1" fillId="0" borderId="54" xfId="23" applyBorder="1" applyAlignment="1" applyProtection="1">
      <alignment horizontal="center" vertical="center"/>
      <protection locked="0"/>
    </xf>
    <xf numFmtId="0" fontId="1" fillId="0" borderId="53" xfId="23" applyBorder="1" applyAlignment="1" applyProtection="1">
      <alignment horizontal="center" vertical="center" wrapText="1" shrinkToFit="1"/>
      <protection locked="0"/>
    </xf>
    <xf numFmtId="0" fontId="1" fillId="0" borderId="54" xfId="23" applyBorder="1" applyAlignment="1" applyProtection="1">
      <alignment horizontal="center" vertical="center" wrapText="1" shrinkToFit="1"/>
      <protection locked="0"/>
    </xf>
    <xf numFmtId="184" fontId="41" fillId="0" borderId="53" xfId="23" applyNumberFormat="1" applyFont="1" applyBorder="1" applyAlignment="1" applyProtection="1">
      <alignment horizontal="center" vertical="center" shrinkToFit="1"/>
      <protection locked="0"/>
    </xf>
    <xf numFmtId="184" fontId="41" fillId="0" borderId="54" xfId="23" applyNumberFormat="1" applyFont="1" applyBorder="1" applyAlignment="1" applyProtection="1">
      <alignment horizontal="center" vertical="center" shrinkToFit="1"/>
      <protection locked="0"/>
    </xf>
    <xf numFmtId="0" fontId="1" fillId="0" borderId="53" xfId="23" applyBorder="1" applyAlignment="1" applyProtection="1">
      <alignment horizontal="center" vertical="center" shrinkToFit="1"/>
      <protection locked="0"/>
    </xf>
    <xf numFmtId="0" fontId="1" fillId="0" borderId="54" xfId="23" applyBorder="1" applyAlignment="1" applyProtection="1">
      <alignment horizontal="center" vertical="center" shrinkToFit="1"/>
      <protection locked="0"/>
    </xf>
    <xf numFmtId="0" fontId="1" fillId="0" borderId="52" xfId="23" applyBorder="1" applyAlignment="1" applyProtection="1">
      <alignment horizontal="left" vertical="center" shrinkToFit="1"/>
      <protection locked="0"/>
    </xf>
    <xf numFmtId="0" fontId="1" fillId="0" borderId="53" xfId="23" applyBorder="1" applyAlignment="1" applyProtection="1">
      <alignment horizontal="left" vertical="center" shrinkToFit="1"/>
      <protection locked="0"/>
    </xf>
    <xf numFmtId="0" fontId="1" fillId="0" borderId="54" xfId="23" applyBorder="1" applyAlignment="1" applyProtection="1">
      <alignment horizontal="left" vertical="center" shrinkToFit="1"/>
      <protection locked="0"/>
    </xf>
    <xf numFmtId="0" fontId="18" fillId="0" borderId="10" xfId="23" applyFont="1" applyBorder="1" applyAlignment="1">
      <alignment horizontal="center" vertical="center" wrapText="1"/>
    </xf>
    <xf numFmtId="0" fontId="1" fillId="0" borderId="2" xfId="23" applyBorder="1" applyAlignment="1" applyProtection="1">
      <alignment horizontal="left" vertical="center" shrinkToFit="1"/>
      <protection locked="0"/>
    </xf>
    <xf numFmtId="0" fontId="1" fillId="0" borderId="8" xfId="23" applyBorder="1" applyAlignment="1" applyProtection="1">
      <alignment horizontal="left" vertical="center" shrinkToFit="1"/>
      <protection locked="0"/>
    </xf>
    <xf numFmtId="0" fontId="18" fillId="0" borderId="55" xfId="23" applyFont="1" applyBorder="1" applyAlignment="1">
      <alignment horizontal="center" vertical="center" wrapText="1"/>
    </xf>
    <xf numFmtId="0" fontId="14" fillId="0" borderId="0" xfId="23" applyFont="1" applyAlignment="1">
      <alignment horizontal="center" vertical="center" wrapText="1"/>
    </xf>
    <xf numFmtId="0" fontId="14" fillId="0" borderId="0" xfId="23" applyFont="1" applyAlignment="1">
      <alignment horizontal="center" vertical="center"/>
    </xf>
    <xf numFmtId="0" fontId="38" fillId="0" borderId="0" xfId="23" applyFont="1" applyAlignment="1" applyProtection="1">
      <alignment horizontal="center" vertical="top" wrapText="1"/>
      <protection locked="0"/>
    </xf>
    <xf numFmtId="0" fontId="38" fillId="0" borderId="0" xfId="23" applyFont="1" applyAlignment="1" applyProtection="1">
      <alignment horizontal="center" vertical="top"/>
      <protection locked="0"/>
    </xf>
    <xf numFmtId="178" fontId="1" fillId="0" borderId="2" xfId="23" applyNumberFormat="1" applyBorder="1" applyAlignment="1" applyProtection="1">
      <alignment horizontal="center" vertical="center" shrinkToFit="1"/>
      <protection locked="0"/>
    </xf>
    <xf numFmtId="0" fontId="18" fillId="0" borderId="50" xfId="23" applyFont="1" applyBorder="1" applyAlignment="1">
      <alignment horizontal="center" vertical="center" wrapText="1"/>
    </xf>
    <xf numFmtId="0" fontId="18" fillId="0" borderId="6" xfId="23" applyFont="1" applyBorder="1" applyAlignment="1">
      <alignment horizontal="center" vertical="center"/>
    </xf>
    <xf numFmtId="0" fontId="18" fillId="0" borderId="7" xfId="23" applyFont="1" applyBorder="1" applyAlignment="1">
      <alignment horizontal="center" vertical="center"/>
    </xf>
    <xf numFmtId="0" fontId="1" fillId="0" borderId="48" xfId="23" applyBorder="1" applyAlignment="1" applyProtection="1">
      <alignment horizontal="left" vertical="center" shrinkToFit="1"/>
      <protection locked="0"/>
    </xf>
    <xf numFmtId="0" fontId="1" fillId="0" borderId="7" xfId="23" applyBorder="1" applyAlignment="1" applyProtection="1">
      <alignment horizontal="left" vertical="center" shrinkToFit="1"/>
      <protection locked="0"/>
    </xf>
  </cellXfs>
  <cellStyles count="25">
    <cellStyle name="パーセント 2" xfId="15" xr:uid="{988FC95F-7B21-4FDB-9259-182E3933291D}"/>
    <cellStyle name="桁区切り" xfId="20" builtinId="6"/>
    <cellStyle name="桁区切り 2" xfId="5" xr:uid="{99B83B88-0536-4C68-AD1D-3B35A223DA3D}"/>
    <cellStyle name="桁区切り 3" xfId="9" xr:uid="{CE4C121C-707C-4DE5-A2D0-E93948BE1553}"/>
    <cellStyle name="桁区切り 4" xfId="11" xr:uid="{1E03754F-0CD5-4011-A4F2-A2D05094117E}"/>
    <cellStyle name="桁区切り 5" xfId="17" xr:uid="{1979C163-7CFB-4555-A8F1-C50B42AD3A70}"/>
    <cellStyle name="桁区切り 5 2" xfId="19" xr:uid="{E1505068-D855-4427-9D24-CC08FC41C481}"/>
    <cellStyle name="桁区切り 5 2 2" xfId="24" xr:uid="{B4CEBA9D-B40C-49D4-8A60-272960FE09E6}"/>
    <cellStyle name="桁区切り 5 3" xfId="22" xr:uid="{00654836-945D-434E-9178-F2AF4DF11520}"/>
    <cellStyle name="標準" xfId="0" builtinId="0"/>
    <cellStyle name="標準 10" xfId="13" xr:uid="{FBB86A9D-E38C-4CE6-A0B3-3D8DB79FDE60}"/>
    <cellStyle name="標準 11" xfId="14" xr:uid="{9E429782-B4D9-4ABB-84FB-895FD0916F0C}"/>
    <cellStyle name="標準 12" xfId="16" xr:uid="{8A656850-A5CB-419D-91B6-8B98E16F640F}"/>
    <cellStyle name="標準 12 2" xfId="18" xr:uid="{D405DF48-6B15-46A6-B8D2-6F70A038BEB4}"/>
    <cellStyle name="標準 12 2 2" xfId="23" xr:uid="{C2C3B0EA-8CBA-410A-BAB0-F91D0CD0DB52}"/>
    <cellStyle name="標準 12 3" xfId="21" xr:uid="{0A00043A-3D5F-4B1E-90FE-2F7EB9639A6F}"/>
    <cellStyle name="標準 2" xfId="1" xr:uid="{00000000-0005-0000-0000-000002000000}"/>
    <cellStyle name="標準 2 2" xfId="3" xr:uid="{00000000-0005-0000-0000-000003000000}"/>
    <cellStyle name="標準 3" xfId="2" xr:uid="{00000000-0005-0000-0000-000004000000}"/>
    <cellStyle name="標準 4" xfId="4" xr:uid="{E5555ADE-E915-41F5-92BC-706523D09433}"/>
    <cellStyle name="標準 5" xfId="6" xr:uid="{215C05E9-5874-4EF6-AFB2-04092CD2B9F6}"/>
    <cellStyle name="標準 6" xfId="7" xr:uid="{0D92A8CE-5B90-4967-936F-DBFBB3E66E32}"/>
    <cellStyle name="標準 7" xfId="8" xr:uid="{35C61FF4-CA12-42AC-AEC5-96A3D7F2EB2A}"/>
    <cellStyle name="標準 8" xfId="10" xr:uid="{21179D20-C312-442B-BE69-D88760D69DC8}"/>
    <cellStyle name="標準 9" xfId="12" xr:uid="{1D0A1745-4546-4374-AEDE-6690098E133A}"/>
  </cellStyles>
  <dxfs count="0"/>
  <tableStyles count="0" defaultTableStyle="TableStyleMedium2" defaultPivotStyle="PivotStyleLight16"/>
  <colors>
    <mruColors>
      <color rgb="FFFF66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58" lockText="1" noThreeD="1"/>
</file>

<file path=xl/ctrlProps/ctrlProp10.xml><?xml version="1.0" encoding="utf-8"?>
<formControlPr xmlns="http://schemas.microsoft.com/office/spreadsheetml/2009/9/main" objectType="CheckBox" fmlaLink="$C$62" lockText="1" noThreeD="1"/>
</file>

<file path=xl/ctrlProps/ctrlProp11.xml><?xml version="1.0" encoding="utf-8"?>
<formControlPr xmlns="http://schemas.microsoft.com/office/spreadsheetml/2009/9/main" objectType="CheckBox" fmlaLink="$B$63" lockText="1" noThreeD="1"/>
</file>

<file path=xl/ctrlProps/ctrlProp12.xml><?xml version="1.0" encoding="utf-8"?>
<formControlPr xmlns="http://schemas.microsoft.com/office/spreadsheetml/2009/9/main" objectType="CheckBox" fmlaLink="C63" lockText="1" noThreeD="1"/>
</file>

<file path=xl/ctrlProps/ctrlProp13.xml><?xml version="1.0" encoding="utf-8"?>
<formControlPr xmlns="http://schemas.microsoft.com/office/spreadsheetml/2009/9/main" objectType="CheckBox" fmlaLink="$B$64" lockText="1" noThreeD="1"/>
</file>

<file path=xl/ctrlProps/ctrlProp14.xml><?xml version="1.0" encoding="utf-8"?>
<formControlPr xmlns="http://schemas.microsoft.com/office/spreadsheetml/2009/9/main" objectType="CheckBox" fmlaLink="C64" lockText="1" noThreeD="1"/>
</file>

<file path=xl/ctrlProps/ctrlProp15.xml><?xml version="1.0" encoding="utf-8"?>
<formControlPr xmlns="http://schemas.microsoft.com/office/spreadsheetml/2009/9/main" objectType="CheckBox" fmlaLink="$B$65" lockText="1" noThreeD="1"/>
</file>

<file path=xl/ctrlProps/ctrlProp16.xml><?xml version="1.0" encoding="utf-8"?>
<formControlPr xmlns="http://schemas.microsoft.com/office/spreadsheetml/2009/9/main" objectType="CheckBox" fmlaLink="C65" lockText="1" noThreeD="1"/>
</file>

<file path=xl/ctrlProps/ctrlProp17.xml><?xml version="1.0" encoding="utf-8"?>
<formControlPr xmlns="http://schemas.microsoft.com/office/spreadsheetml/2009/9/main" objectType="CheckBox" fmlaLink="$B$66" lockText="1" noThreeD="1"/>
</file>

<file path=xl/ctrlProps/ctrlProp18.xml><?xml version="1.0" encoding="utf-8"?>
<formControlPr xmlns="http://schemas.microsoft.com/office/spreadsheetml/2009/9/main" objectType="CheckBox" fmlaLink="C66" lockText="1" noThreeD="1"/>
</file>

<file path=xl/ctrlProps/ctrlProp19.xml><?xml version="1.0" encoding="utf-8"?>
<formControlPr xmlns="http://schemas.microsoft.com/office/spreadsheetml/2009/9/main" objectType="CheckBox" fmlaLink="$B$67" lockText="1" noThreeD="1"/>
</file>

<file path=xl/ctrlProps/ctrlProp2.xml><?xml version="1.0" encoding="utf-8"?>
<formControlPr xmlns="http://schemas.microsoft.com/office/spreadsheetml/2009/9/main" objectType="CheckBox" fmlaLink="$C$58" lockText="1" noThreeD="1"/>
</file>

<file path=xl/ctrlProps/ctrlProp20.xml><?xml version="1.0" encoding="utf-8"?>
<formControlPr xmlns="http://schemas.microsoft.com/office/spreadsheetml/2009/9/main" objectType="CheckBox" fmlaLink="C67" lockText="1" noThreeD="1"/>
</file>

<file path=xl/ctrlProps/ctrlProp21.xml><?xml version="1.0" encoding="utf-8"?>
<formControlPr xmlns="http://schemas.microsoft.com/office/spreadsheetml/2009/9/main" objectType="CheckBox" fmlaLink="$B$68" lockText="1" noThreeD="1"/>
</file>

<file path=xl/ctrlProps/ctrlProp22.xml><?xml version="1.0" encoding="utf-8"?>
<formControlPr xmlns="http://schemas.microsoft.com/office/spreadsheetml/2009/9/main" objectType="CheckBox" fmlaLink="C68" lockText="1" noThreeD="1"/>
</file>

<file path=xl/ctrlProps/ctrlProp23.xml><?xml version="1.0" encoding="utf-8"?>
<formControlPr xmlns="http://schemas.microsoft.com/office/spreadsheetml/2009/9/main" objectType="CheckBox" fmlaLink="$B$69" lockText="1" noThreeD="1"/>
</file>

<file path=xl/ctrlProps/ctrlProp24.xml><?xml version="1.0" encoding="utf-8"?>
<formControlPr xmlns="http://schemas.microsoft.com/office/spreadsheetml/2009/9/main" objectType="CheckBox" fmlaLink="C69" lockText="1" noThreeD="1"/>
</file>

<file path=xl/ctrlProps/ctrlProp25.xml><?xml version="1.0" encoding="utf-8"?>
<formControlPr xmlns="http://schemas.microsoft.com/office/spreadsheetml/2009/9/main" objectType="CheckBox" fmlaLink="$B$70" lockText="1" noThreeD="1"/>
</file>

<file path=xl/ctrlProps/ctrlProp26.xml><?xml version="1.0" encoding="utf-8"?>
<formControlPr xmlns="http://schemas.microsoft.com/office/spreadsheetml/2009/9/main" objectType="CheckBox" fmlaLink="C70" lockText="1" noThreeD="1"/>
</file>

<file path=xl/ctrlProps/ctrlProp27.xml><?xml version="1.0" encoding="utf-8"?>
<formControlPr xmlns="http://schemas.microsoft.com/office/spreadsheetml/2009/9/main" objectType="CheckBox" fmlaLink="$B$71" lockText="1" noThreeD="1"/>
</file>

<file path=xl/ctrlProps/ctrlProp28.xml><?xml version="1.0" encoding="utf-8"?>
<formControlPr xmlns="http://schemas.microsoft.com/office/spreadsheetml/2009/9/main" objectType="CheckBox" fmlaLink="C71" lockText="1" noThreeD="1"/>
</file>

<file path=xl/ctrlProps/ctrlProp29.xml><?xml version="1.0" encoding="utf-8"?>
<formControlPr xmlns="http://schemas.microsoft.com/office/spreadsheetml/2009/9/main" objectType="CheckBox" fmlaLink="$B$72" lockText="1" noThreeD="1"/>
</file>

<file path=xl/ctrlProps/ctrlProp3.xml><?xml version="1.0" encoding="utf-8"?>
<formControlPr xmlns="http://schemas.microsoft.com/office/spreadsheetml/2009/9/main" objectType="CheckBox" fmlaLink="$B$59" lockText="1" noThreeD="1"/>
</file>

<file path=xl/ctrlProps/ctrlProp30.xml><?xml version="1.0" encoding="utf-8"?>
<formControlPr xmlns="http://schemas.microsoft.com/office/spreadsheetml/2009/9/main" objectType="CheckBox" fmlaLink="C72" lockText="1" noThreeD="1"/>
</file>

<file path=xl/ctrlProps/ctrlProp31.xml><?xml version="1.0" encoding="utf-8"?>
<formControlPr xmlns="http://schemas.microsoft.com/office/spreadsheetml/2009/9/main" objectType="CheckBox" fmlaLink="C73" lockText="1" noThreeD="1"/>
</file>

<file path=xl/ctrlProps/ctrlProp32.xml><?xml version="1.0" encoding="utf-8"?>
<formControlPr xmlns="http://schemas.microsoft.com/office/spreadsheetml/2009/9/main" objectType="CheckBox" fmlaLink="D58" lockText="1" noThreeD="1"/>
</file>

<file path=xl/ctrlProps/ctrlProp33.xml><?xml version="1.0" encoding="utf-8"?>
<formControlPr xmlns="http://schemas.microsoft.com/office/spreadsheetml/2009/9/main" objectType="CheckBox" fmlaLink="E58" lockText="1" noThreeD="1"/>
</file>

<file path=xl/ctrlProps/ctrlProp34.xml><?xml version="1.0" encoding="utf-8"?>
<formControlPr xmlns="http://schemas.microsoft.com/office/spreadsheetml/2009/9/main" objectType="CheckBox" fmlaLink="F58" lockText="1" noThreeD="1"/>
</file>

<file path=xl/ctrlProps/ctrlProp35.xml><?xml version="1.0" encoding="utf-8"?>
<formControlPr xmlns="http://schemas.microsoft.com/office/spreadsheetml/2009/9/main" objectType="CheckBox" fmlaLink="G58" lockText="1" noThreeD="1"/>
</file>

<file path=xl/ctrlProps/ctrlProp36.xml><?xml version="1.0" encoding="utf-8"?>
<formControlPr xmlns="http://schemas.microsoft.com/office/spreadsheetml/2009/9/main" objectType="CheckBox" fmlaLink="D59" lockText="1" noThreeD="1"/>
</file>

<file path=xl/ctrlProps/ctrlProp37.xml><?xml version="1.0" encoding="utf-8"?>
<formControlPr xmlns="http://schemas.microsoft.com/office/spreadsheetml/2009/9/main" objectType="CheckBox" fmlaLink="E59" lockText="1" noThreeD="1"/>
</file>

<file path=xl/ctrlProps/ctrlProp38.xml><?xml version="1.0" encoding="utf-8"?>
<formControlPr xmlns="http://schemas.microsoft.com/office/spreadsheetml/2009/9/main" objectType="CheckBox" fmlaLink="F59" lockText="1" noThreeD="1"/>
</file>

<file path=xl/ctrlProps/ctrlProp39.xml><?xml version="1.0" encoding="utf-8"?>
<formControlPr xmlns="http://schemas.microsoft.com/office/spreadsheetml/2009/9/main" objectType="CheckBox" fmlaLink="G59" lockText="1" noThreeD="1"/>
</file>

<file path=xl/ctrlProps/ctrlProp4.xml><?xml version="1.0" encoding="utf-8"?>
<formControlPr xmlns="http://schemas.microsoft.com/office/spreadsheetml/2009/9/main" objectType="CheckBox" fmlaLink="$C$59" lockText="1" noThreeD="1"/>
</file>

<file path=xl/ctrlProps/ctrlProp40.xml><?xml version="1.0" encoding="utf-8"?>
<formControlPr xmlns="http://schemas.microsoft.com/office/spreadsheetml/2009/9/main" objectType="CheckBox" fmlaLink="D60" lockText="1" noThreeD="1"/>
</file>

<file path=xl/ctrlProps/ctrlProp41.xml><?xml version="1.0" encoding="utf-8"?>
<formControlPr xmlns="http://schemas.microsoft.com/office/spreadsheetml/2009/9/main" objectType="CheckBox" fmlaLink="E60" lockText="1" noThreeD="1"/>
</file>

<file path=xl/ctrlProps/ctrlProp42.xml><?xml version="1.0" encoding="utf-8"?>
<formControlPr xmlns="http://schemas.microsoft.com/office/spreadsheetml/2009/9/main" objectType="CheckBox" fmlaLink="F60" lockText="1" noThreeD="1"/>
</file>

<file path=xl/ctrlProps/ctrlProp43.xml><?xml version="1.0" encoding="utf-8"?>
<formControlPr xmlns="http://schemas.microsoft.com/office/spreadsheetml/2009/9/main" objectType="CheckBox" fmlaLink="G60" lockText="1" noThreeD="1"/>
</file>

<file path=xl/ctrlProps/ctrlProp44.xml><?xml version="1.0" encoding="utf-8"?>
<formControlPr xmlns="http://schemas.microsoft.com/office/spreadsheetml/2009/9/main" objectType="CheckBox" fmlaLink="D61" lockText="1" noThreeD="1"/>
</file>

<file path=xl/ctrlProps/ctrlProp45.xml><?xml version="1.0" encoding="utf-8"?>
<formControlPr xmlns="http://schemas.microsoft.com/office/spreadsheetml/2009/9/main" objectType="CheckBox" fmlaLink="E61" lockText="1" noThreeD="1"/>
</file>

<file path=xl/ctrlProps/ctrlProp46.xml><?xml version="1.0" encoding="utf-8"?>
<formControlPr xmlns="http://schemas.microsoft.com/office/spreadsheetml/2009/9/main" objectType="CheckBox" fmlaLink="F61" lockText="1" noThreeD="1"/>
</file>

<file path=xl/ctrlProps/ctrlProp47.xml><?xml version="1.0" encoding="utf-8"?>
<formControlPr xmlns="http://schemas.microsoft.com/office/spreadsheetml/2009/9/main" objectType="CheckBox" fmlaLink="G61" lockText="1" noThreeD="1"/>
</file>

<file path=xl/ctrlProps/ctrlProp48.xml><?xml version="1.0" encoding="utf-8"?>
<formControlPr xmlns="http://schemas.microsoft.com/office/spreadsheetml/2009/9/main" objectType="CheckBox" fmlaLink="D62" lockText="1" noThreeD="1"/>
</file>

<file path=xl/ctrlProps/ctrlProp49.xml><?xml version="1.0" encoding="utf-8"?>
<formControlPr xmlns="http://schemas.microsoft.com/office/spreadsheetml/2009/9/main" objectType="CheckBox" fmlaLink="E62" lockText="1" noThreeD="1"/>
</file>

<file path=xl/ctrlProps/ctrlProp5.xml><?xml version="1.0" encoding="utf-8"?>
<formControlPr xmlns="http://schemas.microsoft.com/office/spreadsheetml/2009/9/main" objectType="CheckBox" fmlaLink="$B$60" lockText="1" noThreeD="1"/>
</file>

<file path=xl/ctrlProps/ctrlProp50.xml><?xml version="1.0" encoding="utf-8"?>
<formControlPr xmlns="http://schemas.microsoft.com/office/spreadsheetml/2009/9/main" objectType="CheckBox" fmlaLink="F62" lockText="1" noThreeD="1"/>
</file>

<file path=xl/ctrlProps/ctrlProp51.xml><?xml version="1.0" encoding="utf-8"?>
<formControlPr xmlns="http://schemas.microsoft.com/office/spreadsheetml/2009/9/main" objectType="CheckBox" fmlaLink="G62" lockText="1" noThreeD="1"/>
</file>

<file path=xl/ctrlProps/ctrlProp52.xml><?xml version="1.0" encoding="utf-8"?>
<formControlPr xmlns="http://schemas.microsoft.com/office/spreadsheetml/2009/9/main" objectType="CheckBox" fmlaLink="D63" lockText="1" noThreeD="1"/>
</file>

<file path=xl/ctrlProps/ctrlProp53.xml><?xml version="1.0" encoding="utf-8"?>
<formControlPr xmlns="http://schemas.microsoft.com/office/spreadsheetml/2009/9/main" objectType="CheckBox" fmlaLink="E63" lockText="1" noThreeD="1"/>
</file>

<file path=xl/ctrlProps/ctrlProp54.xml><?xml version="1.0" encoding="utf-8"?>
<formControlPr xmlns="http://schemas.microsoft.com/office/spreadsheetml/2009/9/main" objectType="CheckBox" fmlaLink="F63" lockText="1" noThreeD="1"/>
</file>

<file path=xl/ctrlProps/ctrlProp55.xml><?xml version="1.0" encoding="utf-8"?>
<formControlPr xmlns="http://schemas.microsoft.com/office/spreadsheetml/2009/9/main" objectType="CheckBox" fmlaLink="G63" lockText="1" noThreeD="1"/>
</file>

<file path=xl/ctrlProps/ctrlProp56.xml><?xml version="1.0" encoding="utf-8"?>
<formControlPr xmlns="http://schemas.microsoft.com/office/spreadsheetml/2009/9/main" objectType="CheckBox" fmlaLink="D64" lockText="1" noThreeD="1"/>
</file>

<file path=xl/ctrlProps/ctrlProp57.xml><?xml version="1.0" encoding="utf-8"?>
<formControlPr xmlns="http://schemas.microsoft.com/office/spreadsheetml/2009/9/main" objectType="CheckBox" fmlaLink="E64" lockText="1" noThreeD="1"/>
</file>

<file path=xl/ctrlProps/ctrlProp58.xml><?xml version="1.0" encoding="utf-8"?>
<formControlPr xmlns="http://schemas.microsoft.com/office/spreadsheetml/2009/9/main" objectType="CheckBox" fmlaLink="F64" lockText="1" noThreeD="1"/>
</file>

<file path=xl/ctrlProps/ctrlProp59.xml><?xml version="1.0" encoding="utf-8"?>
<formControlPr xmlns="http://schemas.microsoft.com/office/spreadsheetml/2009/9/main" objectType="CheckBox" fmlaLink="G64" lockText="1" noThreeD="1"/>
</file>

<file path=xl/ctrlProps/ctrlProp6.xml><?xml version="1.0" encoding="utf-8"?>
<formControlPr xmlns="http://schemas.microsoft.com/office/spreadsheetml/2009/9/main" objectType="CheckBox" fmlaLink="$C$60" lockText="1" noThreeD="1"/>
</file>

<file path=xl/ctrlProps/ctrlProp60.xml><?xml version="1.0" encoding="utf-8"?>
<formControlPr xmlns="http://schemas.microsoft.com/office/spreadsheetml/2009/9/main" objectType="CheckBox" fmlaLink="D65" lockText="1" noThreeD="1"/>
</file>

<file path=xl/ctrlProps/ctrlProp61.xml><?xml version="1.0" encoding="utf-8"?>
<formControlPr xmlns="http://schemas.microsoft.com/office/spreadsheetml/2009/9/main" objectType="CheckBox" fmlaLink="E65" lockText="1" noThreeD="1"/>
</file>

<file path=xl/ctrlProps/ctrlProp62.xml><?xml version="1.0" encoding="utf-8"?>
<formControlPr xmlns="http://schemas.microsoft.com/office/spreadsheetml/2009/9/main" objectType="CheckBox" fmlaLink="F65" lockText="1" noThreeD="1"/>
</file>

<file path=xl/ctrlProps/ctrlProp63.xml><?xml version="1.0" encoding="utf-8"?>
<formControlPr xmlns="http://schemas.microsoft.com/office/spreadsheetml/2009/9/main" objectType="CheckBox" fmlaLink="G65" lockText="1" noThreeD="1"/>
</file>

<file path=xl/ctrlProps/ctrlProp64.xml><?xml version="1.0" encoding="utf-8"?>
<formControlPr xmlns="http://schemas.microsoft.com/office/spreadsheetml/2009/9/main" objectType="CheckBox" fmlaLink="D66" lockText="1" noThreeD="1"/>
</file>

<file path=xl/ctrlProps/ctrlProp65.xml><?xml version="1.0" encoding="utf-8"?>
<formControlPr xmlns="http://schemas.microsoft.com/office/spreadsheetml/2009/9/main" objectType="CheckBox" fmlaLink="E66" lockText="1" noThreeD="1"/>
</file>

<file path=xl/ctrlProps/ctrlProp66.xml><?xml version="1.0" encoding="utf-8"?>
<formControlPr xmlns="http://schemas.microsoft.com/office/spreadsheetml/2009/9/main" objectType="CheckBox" fmlaLink="F66" lockText="1" noThreeD="1"/>
</file>

<file path=xl/ctrlProps/ctrlProp67.xml><?xml version="1.0" encoding="utf-8"?>
<formControlPr xmlns="http://schemas.microsoft.com/office/spreadsheetml/2009/9/main" objectType="CheckBox" fmlaLink="G66" lockText="1" noThreeD="1"/>
</file>

<file path=xl/ctrlProps/ctrlProp68.xml><?xml version="1.0" encoding="utf-8"?>
<formControlPr xmlns="http://schemas.microsoft.com/office/spreadsheetml/2009/9/main" objectType="CheckBox" fmlaLink="D67" lockText="1" noThreeD="1"/>
</file>

<file path=xl/ctrlProps/ctrlProp69.xml><?xml version="1.0" encoding="utf-8"?>
<formControlPr xmlns="http://schemas.microsoft.com/office/spreadsheetml/2009/9/main" objectType="CheckBox" fmlaLink="E67" lockText="1" noThreeD="1"/>
</file>

<file path=xl/ctrlProps/ctrlProp7.xml><?xml version="1.0" encoding="utf-8"?>
<formControlPr xmlns="http://schemas.microsoft.com/office/spreadsheetml/2009/9/main" objectType="CheckBox" fmlaLink="$B$61" lockText="1" noThreeD="1"/>
</file>

<file path=xl/ctrlProps/ctrlProp70.xml><?xml version="1.0" encoding="utf-8"?>
<formControlPr xmlns="http://schemas.microsoft.com/office/spreadsheetml/2009/9/main" objectType="CheckBox" fmlaLink="F67" lockText="1" noThreeD="1"/>
</file>

<file path=xl/ctrlProps/ctrlProp71.xml><?xml version="1.0" encoding="utf-8"?>
<formControlPr xmlns="http://schemas.microsoft.com/office/spreadsheetml/2009/9/main" objectType="CheckBox" fmlaLink="G67" lockText="1" noThreeD="1"/>
</file>

<file path=xl/ctrlProps/ctrlProp72.xml><?xml version="1.0" encoding="utf-8"?>
<formControlPr xmlns="http://schemas.microsoft.com/office/spreadsheetml/2009/9/main" objectType="CheckBox" fmlaLink="D68" lockText="1" noThreeD="1"/>
</file>

<file path=xl/ctrlProps/ctrlProp73.xml><?xml version="1.0" encoding="utf-8"?>
<formControlPr xmlns="http://schemas.microsoft.com/office/spreadsheetml/2009/9/main" objectType="CheckBox" fmlaLink="E68" lockText="1" noThreeD="1"/>
</file>

<file path=xl/ctrlProps/ctrlProp74.xml><?xml version="1.0" encoding="utf-8"?>
<formControlPr xmlns="http://schemas.microsoft.com/office/spreadsheetml/2009/9/main" objectType="CheckBox" fmlaLink="F68" lockText="1" noThreeD="1"/>
</file>

<file path=xl/ctrlProps/ctrlProp75.xml><?xml version="1.0" encoding="utf-8"?>
<formControlPr xmlns="http://schemas.microsoft.com/office/spreadsheetml/2009/9/main" objectType="CheckBox" fmlaLink="G68" lockText="1" noThreeD="1"/>
</file>

<file path=xl/ctrlProps/ctrlProp76.xml><?xml version="1.0" encoding="utf-8"?>
<formControlPr xmlns="http://schemas.microsoft.com/office/spreadsheetml/2009/9/main" objectType="CheckBox" fmlaLink="D69" lockText="1" noThreeD="1"/>
</file>

<file path=xl/ctrlProps/ctrlProp77.xml><?xml version="1.0" encoding="utf-8"?>
<formControlPr xmlns="http://schemas.microsoft.com/office/spreadsheetml/2009/9/main" objectType="CheckBox" fmlaLink="E69" lockText="1" noThreeD="1"/>
</file>

<file path=xl/ctrlProps/ctrlProp78.xml><?xml version="1.0" encoding="utf-8"?>
<formControlPr xmlns="http://schemas.microsoft.com/office/spreadsheetml/2009/9/main" objectType="CheckBox" fmlaLink="F69" lockText="1" noThreeD="1"/>
</file>

<file path=xl/ctrlProps/ctrlProp79.xml><?xml version="1.0" encoding="utf-8"?>
<formControlPr xmlns="http://schemas.microsoft.com/office/spreadsheetml/2009/9/main" objectType="CheckBox" fmlaLink="G69" lockText="1" noThreeD="1"/>
</file>

<file path=xl/ctrlProps/ctrlProp8.xml><?xml version="1.0" encoding="utf-8"?>
<formControlPr xmlns="http://schemas.microsoft.com/office/spreadsheetml/2009/9/main" objectType="CheckBox" fmlaLink="$C$61" lockText="1" noThreeD="1"/>
</file>

<file path=xl/ctrlProps/ctrlProp80.xml><?xml version="1.0" encoding="utf-8"?>
<formControlPr xmlns="http://schemas.microsoft.com/office/spreadsheetml/2009/9/main" objectType="CheckBox" fmlaLink="D70" lockText="1" noThreeD="1"/>
</file>

<file path=xl/ctrlProps/ctrlProp81.xml><?xml version="1.0" encoding="utf-8"?>
<formControlPr xmlns="http://schemas.microsoft.com/office/spreadsheetml/2009/9/main" objectType="CheckBox" fmlaLink="E70" lockText="1" noThreeD="1"/>
</file>

<file path=xl/ctrlProps/ctrlProp82.xml><?xml version="1.0" encoding="utf-8"?>
<formControlPr xmlns="http://schemas.microsoft.com/office/spreadsheetml/2009/9/main" objectType="CheckBox" fmlaLink="F70" lockText="1" noThreeD="1"/>
</file>

<file path=xl/ctrlProps/ctrlProp83.xml><?xml version="1.0" encoding="utf-8"?>
<formControlPr xmlns="http://schemas.microsoft.com/office/spreadsheetml/2009/9/main" objectType="CheckBox" fmlaLink="G70" lockText="1" noThreeD="1"/>
</file>

<file path=xl/ctrlProps/ctrlProp84.xml><?xml version="1.0" encoding="utf-8"?>
<formControlPr xmlns="http://schemas.microsoft.com/office/spreadsheetml/2009/9/main" objectType="CheckBox" fmlaLink="D71" lockText="1" noThreeD="1"/>
</file>

<file path=xl/ctrlProps/ctrlProp85.xml><?xml version="1.0" encoding="utf-8"?>
<formControlPr xmlns="http://schemas.microsoft.com/office/spreadsheetml/2009/9/main" objectType="CheckBox" fmlaLink="E71" lockText="1" noThreeD="1"/>
</file>

<file path=xl/ctrlProps/ctrlProp86.xml><?xml version="1.0" encoding="utf-8"?>
<formControlPr xmlns="http://schemas.microsoft.com/office/spreadsheetml/2009/9/main" objectType="CheckBox" fmlaLink="F71" lockText="1" noThreeD="1"/>
</file>

<file path=xl/ctrlProps/ctrlProp87.xml><?xml version="1.0" encoding="utf-8"?>
<formControlPr xmlns="http://schemas.microsoft.com/office/spreadsheetml/2009/9/main" objectType="CheckBox" fmlaLink="G71" lockText="1" noThreeD="1"/>
</file>

<file path=xl/ctrlProps/ctrlProp88.xml><?xml version="1.0" encoding="utf-8"?>
<formControlPr xmlns="http://schemas.microsoft.com/office/spreadsheetml/2009/9/main" objectType="CheckBox" fmlaLink="D72" lockText="1" noThreeD="1"/>
</file>

<file path=xl/ctrlProps/ctrlProp89.xml><?xml version="1.0" encoding="utf-8"?>
<formControlPr xmlns="http://schemas.microsoft.com/office/spreadsheetml/2009/9/main" objectType="CheckBox" fmlaLink="E72" lockText="1" noThreeD="1"/>
</file>

<file path=xl/ctrlProps/ctrlProp9.xml><?xml version="1.0" encoding="utf-8"?>
<formControlPr xmlns="http://schemas.microsoft.com/office/spreadsheetml/2009/9/main" objectType="CheckBox" fmlaLink="$B$62" lockText="1" noThreeD="1"/>
</file>

<file path=xl/ctrlProps/ctrlProp90.xml><?xml version="1.0" encoding="utf-8"?>
<formControlPr xmlns="http://schemas.microsoft.com/office/spreadsheetml/2009/9/main" objectType="CheckBox" fmlaLink="F72" lockText="1" noThreeD="1"/>
</file>

<file path=xl/ctrlProps/ctrlProp91.xml><?xml version="1.0" encoding="utf-8"?>
<formControlPr xmlns="http://schemas.microsoft.com/office/spreadsheetml/2009/9/main" objectType="CheckBox" fmlaLink="G72"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fmlaLink="E73" lockText="1" noThreeD="1"/>
</file>

<file path=xl/ctrlProps/ctrlProp95.xml><?xml version="1.0" encoding="utf-8"?>
<formControlPr xmlns="http://schemas.microsoft.com/office/spreadsheetml/2009/9/main" objectType="CheckBox" fmlaLink="G73" lockText="1" noThreeD="1"/>
</file>

<file path=xl/ctrlProps/ctrlProp9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1851660</xdr:colOff>
      <xdr:row>12</xdr:row>
      <xdr:rowOff>114300</xdr:rowOff>
    </xdr:from>
    <xdr:to>
      <xdr:col>2</xdr:col>
      <xdr:colOff>838200</xdr:colOff>
      <xdr:row>12</xdr:row>
      <xdr:rowOff>365760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095500" y="4792980"/>
          <a:ext cx="91440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浪江町大字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129540</xdr:colOff>
      <xdr:row>0</xdr:row>
      <xdr:rowOff>0</xdr:rowOff>
    </xdr:from>
    <xdr:to>
      <xdr:col>6</xdr:col>
      <xdr:colOff>982980</xdr:colOff>
      <xdr:row>4</xdr:row>
      <xdr:rowOff>68580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4709160" y="0"/>
          <a:ext cx="2865120" cy="967740"/>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a:solidFill>
                <a:sysClr val="windowText" lastClr="000000"/>
              </a:solidFill>
            </a:rPr>
            <a:t>受付印</a:t>
          </a:r>
        </a:p>
      </xdr:txBody>
    </xdr:sp>
    <xdr:clientData/>
  </xdr:twoCellAnchor>
  <xdr:twoCellAnchor>
    <xdr:from>
      <xdr:col>7</xdr:col>
      <xdr:colOff>327660</xdr:colOff>
      <xdr:row>0</xdr:row>
      <xdr:rowOff>160020</xdr:rowOff>
    </xdr:from>
    <xdr:to>
      <xdr:col>14</xdr:col>
      <xdr:colOff>7620</xdr:colOff>
      <xdr:row>31</xdr:row>
      <xdr:rowOff>487680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924800" y="160020"/>
          <a:ext cx="3947160" cy="9966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参考：日本標準産業分類　大分類</a:t>
          </a:r>
          <a:r>
            <a:rPr kumimoji="1" lang="en-US" altLang="ja-JP" sz="1000" b="1"/>
            <a:t>M-</a:t>
          </a:r>
          <a:r>
            <a:rPr kumimoji="1" lang="ja-JP" altLang="en-US" sz="1000" b="1"/>
            <a:t>宿泊業、飲食サービス業</a:t>
          </a:r>
          <a:endParaRPr kumimoji="1" lang="en-US" altLang="ja-JP" sz="1000" b="1"/>
        </a:p>
        <a:p>
          <a:endParaRPr kumimoji="1" lang="en-US" altLang="ja-JP" sz="1000" b="1"/>
        </a:p>
        <a:p>
          <a:r>
            <a:rPr lang="ja-JP" altLang="en-US" sz="1100" b="1" i="0">
              <a:solidFill>
                <a:schemeClr val="dk1"/>
              </a:solidFill>
              <a:effectLst/>
              <a:latin typeface="+mn-lt"/>
              <a:ea typeface="+mn-ea"/>
              <a:cs typeface="+mn-cs"/>
            </a:rPr>
            <a:t>中分類　</a:t>
          </a:r>
          <a:r>
            <a:rPr lang="en-US" altLang="ja-JP" sz="1100" b="1" i="0">
              <a:solidFill>
                <a:schemeClr val="dk1"/>
              </a:solidFill>
              <a:effectLst/>
              <a:latin typeface="+mn-lt"/>
              <a:ea typeface="+mn-ea"/>
              <a:cs typeface="+mn-cs"/>
            </a:rPr>
            <a:t>75</a:t>
          </a:r>
          <a:r>
            <a:rPr lang="ja-JP" altLang="en-US" sz="1100" b="1" i="0">
              <a:solidFill>
                <a:schemeClr val="dk1"/>
              </a:solidFill>
              <a:effectLst/>
              <a:latin typeface="+mn-lt"/>
              <a:ea typeface="+mn-ea"/>
              <a:cs typeface="+mn-cs"/>
            </a:rPr>
            <a:t>　　宿泊業</a:t>
          </a:r>
        </a:p>
        <a:p>
          <a:r>
            <a:rPr lang="en-US" altLang="ja-JP" sz="1000" b="0" i="0">
              <a:solidFill>
                <a:schemeClr val="dk1"/>
              </a:solidFill>
              <a:effectLst/>
              <a:latin typeface="+mn-lt"/>
              <a:ea typeface="+mn-ea"/>
              <a:cs typeface="+mn-cs"/>
            </a:rPr>
            <a:t>750</a:t>
          </a:r>
          <a:r>
            <a:rPr lang="ja-JP" altLang="en-US" sz="1000" b="0" i="0">
              <a:solidFill>
                <a:schemeClr val="dk1"/>
              </a:solidFill>
              <a:effectLst/>
              <a:latin typeface="+mn-lt"/>
              <a:ea typeface="+mn-ea"/>
              <a:cs typeface="+mn-cs"/>
            </a:rPr>
            <a:t>　　管理，補助的経済活動を行う事業所（</a:t>
          </a:r>
          <a:r>
            <a:rPr lang="en-US" altLang="ja-JP" sz="1000" b="0" i="0">
              <a:solidFill>
                <a:schemeClr val="dk1"/>
              </a:solidFill>
              <a:effectLst/>
              <a:latin typeface="+mn-lt"/>
              <a:ea typeface="+mn-ea"/>
              <a:cs typeface="+mn-cs"/>
            </a:rPr>
            <a:t>75</a:t>
          </a:r>
          <a:r>
            <a:rPr lang="ja-JP" altLang="en-US" sz="1000" b="0" i="0">
              <a:solidFill>
                <a:schemeClr val="dk1"/>
              </a:solidFill>
              <a:effectLst/>
              <a:latin typeface="+mn-lt"/>
              <a:ea typeface="+mn-ea"/>
              <a:cs typeface="+mn-cs"/>
            </a:rPr>
            <a:t>宿泊業）</a:t>
          </a:r>
        </a:p>
        <a:p>
          <a:pPr lvl="1"/>
          <a:r>
            <a:rPr lang="en-US" altLang="ja-JP" sz="1000" b="0" i="0">
              <a:solidFill>
                <a:schemeClr val="dk1"/>
              </a:solidFill>
              <a:effectLst/>
              <a:latin typeface="+mn-lt"/>
              <a:ea typeface="+mn-ea"/>
              <a:cs typeface="+mn-cs"/>
            </a:rPr>
            <a:t>7500</a:t>
          </a:r>
          <a:r>
            <a:rPr lang="ja-JP" altLang="en-US" sz="1000" b="0" i="0">
              <a:solidFill>
                <a:schemeClr val="dk1"/>
              </a:solidFill>
              <a:effectLst/>
              <a:latin typeface="+mn-lt"/>
              <a:ea typeface="+mn-ea"/>
              <a:cs typeface="+mn-cs"/>
            </a:rPr>
            <a:t>　　主として管理事務を行う本社等</a:t>
          </a:r>
        </a:p>
        <a:p>
          <a:pPr lvl="1"/>
          <a:r>
            <a:rPr lang="en-US" altLang="ja-JP" sz="1000" b="0" i="0">
              <a:solidFill>
                <a:schemeClr val="dk1"/>
              </a:solidFill>
              <a:effectLst/>
              <a:latin typeface="+mn-lt"/>
              <a:ea typeface="+mn-ea"/>
              <a:cs typeface="+mn-cs"/>
            </a:rPr>
            <a:t>7509</a:t>
          </a:r>
          <a:r>
            <a:rPr lang="ja-JP" altLang="en-US" sz="1000" b="0" i="0">
              <a:solidFill>
                <a:schemeClr val="dk1"/>
              </a:solidFill>
              <a:effectLst/>
              <a:latin typeface="+mn-lt"/>
              <a:ea typeface="+mn-ea"/>
              <a:cs typeface="+mn-cs"/>
            </a:rPr>
            <a:t>　　その他の管理，補助的経済活動を行う事業所</a:t>
          </a:r>
        </a:p>
        <a:p>
          <a:r>
            <a:rPr lang="en-US" altLang="ja-JP" sz="1000" b="0" i="0">
              <a:solidFill>
                <a:schemeClr val="dk1"/>
              </a:solidFill>
              <a:effectLst/>
              <a:latin typeface="+mn-lt"/>
              <a:ea typeface="+mn-ea"/>
              <a:cs typeface="+mn-cs"/>
            </a:rPr>
            <a:t>751</a:t>
          </a:r>
          <a:r>
            <a:rPr lang="ja-JP" altLang="en-US" sz="1000" b="0" i="0">
              <a:solidFill>
                <a:schemeClr val="dk1"/>
              </a:solidFill>
              <a:effectLst/>
              <a:latin typeface="+mn-lt"/>
              <a:ea typeface="+mn-ea"/>
              <a:cs typeface="+mn-cs"/>
            </a:rPr>
            <a:t>　　旅館，ホテル</a:t>
          </a:r>
        </a:p>
        <a:p>
          <a:pPr lvl="1"/>
          <a:r>
            <a:rPr lang="en-US" altLang="ja-JP" sz="1000" b="0" i="0">
              <a:solidFill>
                <a:schemeClr val="dk1"/>
              </a:solidFill>
              <a:effectLst/>
              <a:latin typeface="+mn-lt"/>
              <a:ea typeface="+mn-ea"/>
              <a:cs typeface="+mn-cs"/>
            </a:rPr>
            <a:t>7511</a:t>
          </a:r>
          <a:r>
            <a:rPr lang="ja-JP" altLang="en-US" sz="1000" b="0" i="0">
              <a:solidFill>
                <a:schemeClr val="dk1"/>
              </a:solidFill>
              <a:effectLst/>
              <a:latin typeface="+mn-lt"/>
              <a:ea typeface="+mn-ea"/>
              <a:cs typeface="+mn-cs"/>
            </a:rPr>
            <a:t>　　旅館，ホテル</a:t>
          </a:r>
        </a:p>
        <a:p>
          <a:r>
            <a:rPr lang="en-US" altLang="ja-JP" sz="1000" b="0" i="0">
              <a:solidFill>
                <a:schemeClr val="dk1"/>
              </a:solidFill>
              <a:effectLst/>
              <a:latin typeface="+mn-lt"/>
              <a:ea typeface="+mn-ea"/>
              <a:cs typeface="+mn-cs"/>
            </a:rPr>
            <a:t>752</a:t>
          </a:r>
          <a:r>
            <a:rPr lang="ja-JP" altLang="en-US" sz="1000" b="0" i="0">
              <a:solidFill>
                <a:schemeClr val="dk1"/>
              </a:solidFill>
              <a:effectLst/>
              <a:latin typeface="+mn-lt"/>
              <a:ea typeface="+mn-ea"/>
              <a:cs typeface="+mn-cs"/>
            </a:rPr>
            <a:t>　　簡易宿所</a:t>
          </a:r>
        </a:p>
        <a:p>
          <a:pPr lvl="1"/>
          <a:r>
            <a:rPr lang="en-US" altLang="ja-JP" sz="1000" b="0" i="0">
              <a:solidFill>
                <a:schemeClr val="dk1"/>
              </a:solidFill>
              <a:effectLst/>
              <a:latin typeface="+mn-lt"/>
              <a:ea typeface="+mn-ea"/>
              <a:cs typeface="+mn-cs"/>
            </a:rPr>
            <a:t>7521</a:t>
          </a:r>
          <a:r>
            <a:rPr lang="ja-JP" altLang="en-US" sz="1000" b="0" i="0">
              <a:solidFill>
                <a:schemeClr val="dk1"/>
              </a:solidFill>
              <a:effectLst/>
              <a:latin typeface="+mn-lt"/>
              <a:ea typeface="+mn-ea"/>
              <a:cs typeface="+mn-cs"/>
            </a:rPr>
            <a:t>　　簡易宿所</a:t>
          </a:r>
        </a:p>
        <a:p>
          <a:r>
            <a:rPr lang="en-US" altLang="ja-JP" sz="1000" b="0" i="0">
              <a:solidFill>
                <a:schemeClr val="dk1"/>
              </a:solidFill>
              <a:effectLst/>
              <a:latin typeface="+mn-lt"/>
              <a:ea typeface="+mn-ea"/>
              <a:cs typeface="+mn-cs"/>
            </a:rPr>
            <a:t>753</a:t>
          </a:r>
          <a:r>
            <a:rPr lang="ja-JP" altLang="en-US" sz="1000" b="0" i="0">
              <a:solidFill>
                <a:schemeClr val="dk1"/>
              </a:solidFill>
              <a:effectLst/>
              <a:latin typeface="+mn-lt"/>
              <a:ea typeface="+mn-ea"/>
              <a:cs typeface="+mn-cs"/>
            </a:rPr>
            <a:t>　　下宿業</a:t>
          </a:r>
        </a:p>
        <a:p>
          <a:pPr lvl="1"/>
          <a:r>
            <a:rPr lang="en-US" altLang="ja-JP" sz="1000" b="0" i="0">
              <a:solidFill>
                <a:schemeClr val="dk1"/>
              </a:solidFill>
              <a:effectLst/>
              <a:latin typeface="+mn-lt"/>
              <a:ea typeface="+mn-ea"/>
              <a:cs typeface="+mn-cs"/>
            </a:rPr>
            <a:t>7531</a:t>
          </a:r>
          <a:r>
            <a:rPr lang="ja-JP" altLang="en-US" sz="1000" b="0" i="0">
              <a:solidFill>
                <a:schemeClr val="dk1"/>
              </a:solidFill>
              <a:effectLst/>
              <a:latin typeface="+mn-lt"/>
              <a:ea typeface="+mn-ea"/>
              <a:cs typeface="+mn-cs"/>
            </a:rPr>
            <a:t>　　下宿業</a:t>
          </a:r>
        </a:p>
        <a:p>
          <a:r>
            <a:rPr lang="en-US" altLang="ja-JP" sz="1000" b="0" i="0">
              <a:solidFill>
                <a:schemeClr val="dk1"/>
              </a:solidFill>
              <a:effectLst/>
              <a:latin typeface="+mn-lt"/>
              <a:ea typeface="+mn-ea"/>
              <a:cs typeface="+mn-cs"/>
            </a:rPr>
            <a:t>759</a:t>
          </a:r>
          <a:r>
            <a:rPr lang="ja-JP" altLang="en-US" sz="1000" b="0" i="0">
              <a:solidFill>
                <a:schemeClr val="dk1"/>
              </a:solidFill>
              <a:effectLst/>
              <a:latin typeface="+mn-lt"/>
              <a:ea typeface="+mn-ea"/>
              <a:cs typeface="+mn-cs"/>
            </a:rPr>
            <a:t>　　その他の宿泊業</a:t>
          </a:r>
        </a:p>
        <a:p>
          <a:pPr lvl="1"/>
          <a:r>
            <a:rPr lang="en-US" altLang="ja-JP" sz="1000" b="0" i="0">
              <a:solidFill>
                <a:schemeClr val="dk1"/>
              </a:solidFill>
              <a:effectLst/>
              <a:latin typeface="+mn-lt"/>
              <a:ea typeface="+mn-ea"/>
              <a:cs typeface="+mn-cs"/>
            </a:rPr>
            <a:t>7591</a:t>
          </a:r>
          <a:r>
            <a:rPr lang="ja-JP" altLang="en-US" sz="1000" b="0" i="0">
              <a:solidFill>
                <a:schemeClr val="dk1"/>
              </a:solidFill>
              <a:effectLst/>
              <a:latin typeface="+mn-lt"/>
              <a:ea typeface="+mn-ea"/>
              <a:cs typeface="+mn-cs"/>
            </a:rPr>
            <a:t>　　会社・団体の宿泊所</a:t>
          </a:r>
        </a:p>
        <a:p>
          <a:pPr lvl="1"/>
          <a:r>
            <a:rPr lang="en-US" altLang="ja-JP" sz="1000" b="0" i="0">
              <a:solidFill>
                <a:schemeClr val="dk1"/>
              </a:solidFill>
              <a:effectLst/>
              <a:latin typeface="+mn-lt"/>
              <a:ea typeface="+mn-ea"/>
              <a:cs typeface="+mn-cs"/>
            </a:rPr>
            <a:t>7592</a:t>
          </a:r>
          <a:r>
            <a:rPr lang="ja-JP" altLang="en-US" sz="1000" b="0" i="0">
              <a:solidFill>
                <a:schemeClr val="dk1"/>
              </a:solidFill>
              <a:effectLst/>
              <a:latin typeface="+mn-lt"/>
              <a:ea typeface="+mn-ea"/>
              <a:cs typeface="+mn-cs"/>
            </a:rPr>
            <a:t>　　リゾートクラブ</a:t>
          </a:r>
        </a:p>
        <a:p>
          <a:pPr lvl="1"/>
          <a:r>
            <a:rPr lang="en-US" altLang="ja-JP" sz="1000" b="0" i="0">
              <a:solidFill>
                <a:schemeClr val="dk1"/>
              </a:solidFill>
              <a:effectLst/>
              <a:latin typeface="+mn-lt"/>
              <a:ea typeface="+mn-ea"/>
              <a:cs typeface="+mn-cs"/>
            </a:rPr>
            <a:t>7599</a:t>
          </a:r>
          <a:r>
            <a:rPr lang="ja-JP" altLang="en-US" sz="1000" b="0" i="0">
              <a:solidFill>
                <a:schemeClr val="dk1"/>
              </a:solidFill>
              <a:effectLst/>
              <a:latin typeface="+mn-lt"/>
              <a:ea typeface="+mn-ea"/>
              <a:cs typeface="+mn-cs"/>
            </a:rPr>
            <a:t>　　他に分類されない宿泊業</a:t>
          </a:r>
        </a:p>
        <a:p>
          <a:r>
            <a:rPr lang="ja-JP" altLang="en-US" sz="1100" b="1" i="0">
              <a:solidFill>
                <a:srgbClr val="FF0000"/>
              </a:solidFill>
              <a:effectLst/>
              <a:latin typeface="+mn-lt"/>
              <a:ea typeface="+mn-ea"/>
              <a:cs typeface="+mn-cs"/>
            </a:rPr>
            <a:t>中分類　</a:t>
          </a:r>
          <a:r>
            <a:rPr lang="en-US" altLang="ja-JP" sz="1100" b="1" i="0">
              <a:solidFill>
                <a:srgbClr val="FF0000"/>
              </a:solidFill>
              <a:effectLst/>
              <a:latin typeface="+mn-lt"/>
              <a:ea typeface="+mn-ea"/>
              <a:cs typeface="+mn-cs"/>
            </a:rPr>
            <a:t>76</a:t>
          </a:r>
          <a:r>
            <a:rPr lang="ja-JP" altLang="en-US" sz="1100" b="1" i="0">
              <a:solidFill>
                <a:srgbClr val="FF0000"/>
              </a:solidFill>
              <a:effectLst/>
              <a:latin typeface="+mn-lt"/>
              <a:ea typeface="+mn-ea"/>
              <a:cs typeface="+mn-cs"/>
            </a:rPr>
            <a:t>　　飲食店</a:t>
          </a:r>
        </a:p>
        <a:p>
          <a:r>
            <a:rPr lang="en-US" altLang="ja-JP" sz="1000" b="0" i="0">
              <a:solidFill>
                <a:srgbClr val="FF0000"/>
              </a:solidFill>
              <a:effectLst/>
              <a:latin typeface="+mn-lt"/>
              <a:ea typeface="+mn-ea"/>
              <a:cs typeface="+mn-cs"/>
            </a:rPr>
            <a:t>760</a:t>
          </a:r>
          <a:r>
            <a:rPr lang="ja-JP" altLang="en-US" sz="1000" b="0" i="0">
              <a:solidFill>
                <a:srgbClr val="FF0000"/>
              </a:solidFill>
              <a:effectLst/>
              <a:latin typeface="+mn-lt"/>
              <a:ea typeface="+mn-ea"/>
              <a:cs typeface="+mn-cs"/>
            </a:rPr>
            <a:t>　　管理，補助的経済活動を行う事業所（</a:t>
          </a:r>
          <a:r>
            <a:rPr lang="en-US" altLang="ja-JP" sz="1000" b="0" i="0">
              <a:solidFill>
                <a:srgbClr val="FF0000"/>
              </a:solidFill>
              <a:effectLst/>
              <a:latin typeface="+mn-lt"/>
              <a:ea typeface="+mn-ea"/>
              <a:cs typeface="+mn-cs"/>
            </a:rPr>
            <a:t>76</a:t>
          </a:r>
          <a:r>
            <a:rPr lang="ja-JP" altLang="en-US" sz="1000" b="0" i="0">
              <a:solidFill>
                <a:srgbClr val="FF0000"/>
              </a:solidFill>
              <a:effectLst/>
              <a:latin typeface="+mn-lt"/>
              <a:ea typeface="+mn-ea"/>
              <a:cs typeface="+mn-cs"/>
            </a:rPr>
            <a:t>飲食店）</a:t>
          </a:r>
        </a:p>
        <a:p>
          <a:pPr lvl="1"/>
          <a:r>
            <a:rPr lang="en-US" altLang="ja-JP" sz="1000" b="0" i="0">
              <a:solidFill>
                <a:srgbClr val="FF0000"/>
              </a:solidFill>
              <a:effectLst/>
              <a:latin typeface="+mn-lt"/>
              <a:ea typeface="+mn-ea"/>
              <a:cs typeface="+mn-cs"/>
            </a:rPr>
            <a:t>7600</a:t>
          </a:r>
          <a:r>
            <a:rPr lang="ja-JP" altLang="en-US" sz="1000" b="0" i="0">
              <a:solidFill>
                <a:srgbClr val="FF0000"/>
              </a:solidFill>
              <a:effectLst/>
              <a:latin typeface="+mn-lt"/>
              <a:ea typeface="+mn-ea"/>
              <a:cs typeface="+mn-cs"/>
            </a:rPr>
            <a:t>　　主として管理事務を行う本社等</a:t>
          </a:r>
        </a:p>
        <a:p>
          <a:pPr lvl="1"/>
          <a:r>
            <a:rPr lang="en-US" altLang="ja-JP" sz="1000" b="0" i="0">
              <a:solidFill>
                <a:srgbClr val="FF0000"/>
              </a:solidFill>
              <a:effectLst/>
              <a:latin typeface="+mn-lt"/>
              <a:ea typeface="+mn-ea"/>
              <a:cs typeface="+mn-cs"/>
            </a:rPr>
            <a:t>7609</a:t>
          </a:r>
          <a:r>
            <a:rPr lang="ja-JP" altLang="en-US" sz="1000" b="0" i="0">
              <a:solidFill>
                <a:srgbClr val="FF0000"/>
              </a:solidFill>
              <a:effectLst/>
              <a:latin typeface="+mn-lt"/>
              <a:ea typeface="+mn-ea"/>
              <a:cs typeface="+mn-cs"/>
            </a:rPr>
            <a:t>　　その他の管理，補助的経済活動を行う事業所</a:t>
          </a:r>
        </a:p>
        <a:p>
          <a:r>
            <a:rPr lang="en-US" altLang="ja-JP" sz="1000" b="0" i="0">
              <a:solidFill>
                <a:srgbClr val="FF0000"/>
              </a:solidFill>
              <a:effectLst/>
              <a:latin typeface="+mn-lt"/>
              <a:ea typeface="+mn-ea"/>
              <a:cs typeface="+mn-cs"/>
            </a:rPr>
            <a:t>761</a:t>
          </a:r>
          <a:r>
            <a:rPr lang="ja-JP" altLang="en-US" sz="1000" b="0" i="0">
              <a:solidFill>
                <a:srgbClr val="FF0000"/>
              </a:solidFill>
              <a:effectLst/>
              <a:latin typeface="+mn-lt"/>
              <a:ea typeface="+mn-ea"/>
              <a:cs typeface="+mn-cs"/>
            </a:rPr>
            <a:t>　　食堂，レストラン（専門料理店を除く）</a:t>
          </a:r>
        </a:p>
        <a:p>
          <a:pPr lvl="1"/>
          <a:r>
            <a:rPr lang="en-US" altLang="ja-JP" sz="1000" b="0" i="0">
              <a:solidFill>
                <a:srgbClr val="FF0000"/>
              </a:solidFill>
              <a:effectLst/>
              <a:latin typeface="+mn-lt"/>
              <a:ea typeface="+mn-ea"/>
              <a:cs typeface="+mn-cs"/>
            </a:rPr>
            <a:t>7611</a:t>
          </a:r>
          <a:r>
            <a:rPr lang="ja-JP" altLang="en-US" sz="1000" b="0" i="0">
              <a:solidFill>
                <a:srgbClr val="FF0000"/>
              </a:solidFill>
              <a:effectLst/>
              <a:latin typeface="+mn-lt"/>
              <a:ea typeface="+mn-ea"/>
              <a:cs typeface="+mn-cs"/>
            </a:rPr>
            <a:t>　　食堂，レストラン（専門料理店を除く）</a:t>
          </a:r>
        </a:p>
        <a:p>
          <a:r>
            <a:rPr lang="en-US" altLang="ja-JP" sz="1000" b="0" i="0">
              <a:solidFill>
                <a:srgbClr val="FF0000"/>
              </a:solidFill>
              <a:effectLst/>
              <a:latin typeface="+mn-lt"/>
              <a:ea typeface="+mn-ea"/>
              <a:cs typeface="+mn-cs"/>
            </a:rPr>
            <a:t>762</a:t>
          </a:r>
          <a:r>
            <a:rPr lang="ja-JP" altLang="en-US" sz="1000" b="0" i="0">
              <a:solidFill>
                <a:srgbClr val="FF0000"/>
              </a:solidFill>
              <a:effectLst/>
              <a:latin typeface="+mn-lt"/>
              <a:ea typeface="+mn-ea"/>
              <a:cs typeface="+mn-cs"/>
            </a:rPr>
            <a:t>　　専門料理店</a:t>
          </a:r>
        </a:p>
        <a:p>
          <a:pPr lvl="1"/>
          <a:r>
            <a:rPr lang="en-US" altLang="ja-JP" sz="1000" b="0" i="0">
              <a:solidFill>
                <a:srgbClr val="FF0000"/>
              </a:solidFill>
              <a:effectLst/>
              <a:latin typeface="+mn-lt"/>
              <a:ea typeface="+mn-ea"/>
              <a:cs typeface="+mn-cs"/>
            </a:rPr>
            <a:t>7621</a:t>
          </a:r>
          <a:r>
            <a:rPr lang="ja-JP" altLang="en-US" sz="1000" b="0" i="0">
              <a:solidFill>
                <a:srgbClr val="FF0000"/>
              </a:solidFill>
              <a:effectLst/>
              <a:latin typeface="+mn-lt"/>
              <a:ea typeface="+mn-ea"/>
              <a:cs typeface="+mn-cs"/>
            </a:rPr>
            <a:t>　　日本料理店</a:t>
          </a:r>
        </a:p>
        <a:p>
          <a:pPr lvl="1"/>
          <a:r>
            <a:rPr lang="en-US" altLang="ja-JP" sz="1000" b="0" i="0">
              <a:solidFill>
                <a:srgbClr val="FF0000"/>
              </a:solidFill>
              <a:effectLst/>
              <a:latin typeface="+mn-lt"/>
              <a:ea typeface="+mn-ea"/>
              <a:cs typeface="+mn-cs"/>
            </a:rPr>
            <a:t>7622</a:t>
          </a:r>
          <a:r>
            <a:rPr lang="ja-JP" altLang="en-US" sz="1000" b="0" i="0">
              <a:solidFill>
                <a:srgbClr val="FF0000"/>
              </a:solidFill>
              <a:effectLst/>
              <a:latin typeface="+mn-lt"/>
              <a:ea typeface="+mn-ea"/>
              <a:cs typeface="+mn-cs"/>
            </a:rPr>
            <a:t>　　料亭</a:t>
          </a:r>
        </a:p>
        <a:p>
          <a:pPr lvl="1"/>
          <a:r>
            <a:rPr lang="en-US" altLang="ja-JP" sz="1000" b="0" i="0">
              <a:solidFill>
                <a:srgbClr val="FF0000"/>
              </a:solidFill>
              <a:effectLst/>
              <a:latin typeface="+mn-lt"/>
              <a:ea typeface="+mn-ea"/>
              <a:cs typeface="+mn-cs"/>
            </a:rPr>
            <a:t>7623</a:t>
          </a:r>
          <a:r>
            <a:rPr lang="ja-JP" altLang="en-US" sz="1000" b="0" i="0">
              <a:solidFill>
                <a:srgbClr val="FF0000"/>
              </a:solidFill>
              <a:effectLst/>
              <a:latin typeface="+mn-lt"/>
              <a:ea typeface="+mn-ea"/>
              <a:cs typeface="+mn-cs"/>
            </a:rPr>
            <a:t>　　中華料理店</a:t>
          </a:r>
        </a:p>
        <a:p>
          <a:pPr lvl="1"/>
          <a:r>
            <a:rPr lang="en-US" altLang="ja-JP" sz="1000" b="0" i="0">
              <a:solidFill>
                <a:srgbClr val="FF0000"/>
              </a:solidFill>
              <a:effectLst/>
              <a:latin typeface="+mn-lt"/>
              <a:ea typeface="+mn-ea"/>
              <a:cs typeface="+mn-cs"/>
            </a:rPr>
            <a:t>7624</a:t>
          </a:r>
          <a:r>
            <a:rPr lang="ja-JP" altLang="en-US" sz="1000" b="0" i="0">
              <a:solidFill>
                <a:srgbClr val="FF0000"/>
              </a:solidFill>
              <a:effectLst/>
              <a:latin typeface="+mn-lt"/>
              <a:ea typeface="+mn-ea"/>
              <a:cs typeface="+mn-cs"/>
            </a:rPr>
            <a:t>　　ラーメン店</a:t>
          </a:r>
        </a:p>
        <a:p>
          <a:pPr lvl="1"/>
          <a:r>
            <a:rPr lang="en-US" altLang="ja-JP" sz="1000" b="0" i="0">
              <a:solidFill>
                <a:srgbClr val="FF0000"/>
              </a:solidFill>
              <a:effectLst/>
              <a:latin typeface="+mn-lt"/>
              <a:ea typeface="+mn-ea"/>
              <a:cs typeface="+mn-cs"/>
            </a:rPr>
            <a:t>7625</a:t>
          </a:r>
          <a:r>
            <a:rPr lang="ja-JP" altLang="en-US" sz="1000" b="0" i="0">
              <a:solidFill>
                <a:srgbClr val="FF0000"/>
              </a:solidFill>
              <a:effectLst/>
              <a:latin typeface="+mn-lt"/>
              <a:ea typeface="+mn-ea"/>
              <a:cs typeface="+mn-cs"/>
            </a:rPr>
            <a:t>　　焼肉店</a:t>
          </a:r>
        </a:p>
        <a:p>
          <a:pPr lvl="1"/>
          <a:r>
            <a:rPr lang="en-US" altLang="ja-JP" sz="1000" b="0" i="0">
              <a:solidFill>
                <a:srgbClr val="FF0000"/>
              </a:solidFill>
              <a:effectLst/>
              <a:latin typeface="+mn-lt"/>
              <a:ea typeface="+mn-ea"/>
              <a:cs typeface="+mn-cs"/>
            </a:rPr>
            <a:t>7629</a:t>
          </a:r>
          <a:r>
            <a:rPr lang="ja-JP" altLang="en-US" sz="1000" b="0" i="0">
              <a:solidFill>
                <a:srgbClr val="FF0000"/>
              </a:solidFill>
              <a:effectLst/>
              <a:latin typeface="+mn-lt"/>
              <a:ea typeface="+mn-ea"/>
              <a:cs typeface="+mn-cs"/>
            </a:rPr>
            <a:t>　　その他の専門料理店</a:t>
          </a:r>
        </a:p>
        <a:p>
          <a:r>
            <a:rPr lang="en-US" altLang="ja-JP" sz="1000" b="0" i="0">
              <a:solidFill>
                <a:srgbClr val="FF0000"/>
              </a:solidFill>
              <a:effectLst/>
              <a:latin typeface="+mn-lt"/>
              <a:ea typeface="+mn-ea"/>
              <a:cs typeface="+mn-cs"/>
            </a:rPr>
            <a:t>763</a:t>
          </a:r>
          <a:r>
            <a:rPr lang="ja-JP" altLang="en-US" sz="1000" b="0" i="0">
              <a:solidFill>
                <a:srgbClr val="FF0000"/>
              </a:solidFill>
              <a:effectLst/>
              <a:latin typeface="+mn-lt"/>
              <a:ea typeface="+mn-ea"/>
              <a:cs typeface="+mn-cs"/>
            </a:rPr>
            <a:t>　　そば・うどん店</a:t>
          </a:r>
        </a:p>
        <a:p>
          <a:pPr lvl="1"/>
          <a:r>
            <a:rPr lang="en-US" altLang="ja-JP" sz="1000" b="0" i="0">
              <a:solidFill>
                <a:srgbClr val="FF0000"/>
              </a:solidFill>
              <a:effectLst/>
              <a:latin typeface="+mn-lt"/>
              <a:ea typeface="+mn-ea"/>
              <a:cs typeface="+mn-cs"/>
            </a:rPr>
            <a:t>7631</a:t>
          </a:r>
          <a:r>
            <a:rPr lang="ja-JP" altLang="en-US" sz="1000" b="0" i="0">
              <a:solidFill>
                <a:srgbClr val="FF0000"/>
              </a:solidFill>
              <a:effectLst/>
              <a:latin typeface="+mn-lt"/>
              <a:ea typeface="+mn-ea"/>
              <a:cs typeface="+mn-cs"/>
            </a:rPr>
            <a:t>　　そば・うどん店</a:t>
          </a:r>
        </a:p>
        <a:p>
          <a:r>
            <a:rPr lang="en-US" altLang="ja-JP" sz="1000" b="0" i="0">
              <a:solidFill>
                <a:srgbClr val="FF0000"/>
              </a:solidFill>
              <a:effectLst/>
              <a:latin typeface="+mn-lt"/>
              <a:ea typeface="+mn-ea"/>
              <a:cs typeface="+mn-cs"/>
            </a:rPr>
            <a:t>764</a:t>
          </a:r>
          <a:r>
            <a:rPr lang="ja-JP" altLang="en-US" sz="1000" b="0" i="0">
              <a:solidFill>
                <a:srgbClr val="FF0000"/>
              </a:solidFill>
              <a:effectLst/>
              <a:latin typeface="+mn-lt"/>
              <a:ea typeface="+mn-ea"/>
              <a:cs typeface="+mn-cs"/>
            </a:rPr>
            <a:t>　　すし店</a:t>
          </a:r>
        </a:p>
        <a:p>
          <a:pPr lvl="1"/>
          <a:r>
            <a:rPr lang="en-US" altLang="ja-JP" sz="1000" b="0" i="0">
              <a:solidFill>
                <a:srgbClr val="FF0000"/>
              </a:solidFill>
              <a:effectLst/>
              <a:latin typeface="+mn-lt"/>
              <a:ea typeface="+mn-ea"/>
              <a:cs typeface="+mn-cs"/>
            </a:rPr>
            <a:t>7641</a:t>
          </a:r>
          <a:r>
            <a:rPr lang="ja-JP" altLang="en-US" sz="1000" b="0" i="0">
              <a:solidFill>
                <a:srgbClr val="FF0000"/>
              </a:solidFill>
              <a:effectLst/>
              <a:latin typeface="+mn-lt"/>
              <a:ea typeface="+mn-ea"/>
              <a:cs typeface="+mn-cs"/>
            </a:rPr>
            <a:t>　　すし店</a:t>
          </a:r>
        </a:p>
        <a:p>
          <a:r>
            <a:rPr lang="en-US" altLang="ja-JP" sz="1000" b="0" i="0">
              <a:solidFill>
                <a:srgbClr val="FF0000"/>
              </a:solidFill>
              <a:effectLst/>
              <a:latin typeface="+mn-lt"/>
              <a:ea typeface="+mn-ea"/>
              <a:cs typeface="+mn-cs"/>
            </a:rPr>
            <a:t>765</a:t>
          </a:r>
          <a:r>
            <a:rPr lang="ja-JP" altLang="en-US" sz="1000" b="0" i="0">
              <a:solidFill>
                <a:srgbClr val="FF0000"/>
              </a:solidFill>
              <a:effectLst/>
              <a:latin typeface="+mn-lt"/>
              <a:ea typeface="+mn-ea"/>
              <a:cs typeface="+mn-cs"/>
            </a:rPr>
            <a:t>　　酒場，ビヤホール</a:t>
          </a:r>
        </a:p>
        <a:p>
          <a:pPr lvl="1"/>
          <a:r>
            <a:rPr lang="en-US" altLang="ja-JP" sz="1000" b="0" i="0">
              <a:solidFill>
                <a:srgbClr val="FF0000"/>
              </a:solidFill>
              <a:effectLst/>
              <a:latin typeface="+mn-lt"/>
              <a:ea typeface="+mn-ea"/>
              <a:cs typeface="+mn-cs"/>
            </a:rPr>
            <a:t>7651</a:t>
          </a:r>
          <a:r>
            <a:rPr lang="ja-JP" altLang="en-US" sz="1000" b="0" i="0">
              <a:solidFill>
                <a:srgbClr val="FF0000"/>
              </a:solidFill>
              <a:effectLst/>
              <a:latin typeface="+mn-lt"/>
              <a:ea typeface="+mn-ea"/>
              <a:cs typeface="+mn-cs"/>
            </a:rPr>
            <a:t>　　酒場，ビヤホール</a:t>
          </a:r>
        </a:p>
        <a:p>
          <a:r>
            <a:rPr lang="en-US" altLang="ja-JP" sz="1000" b="0" i="0">
              <a:solidFill>
                <a:srgbClr val="FF0000"/>
              </a:solidFill>
              <a:effectLst/>
              <a:latin typeface="+mn-lt"/>
              <a:ea typeface="+mn-ea"/>
              <a:cs typeface="+mn-cs"/>
            </a:rPr>
            <a:t>766</a:t>
          </a:r>
          <a:r>
            <a:rPr lang="ja-JP" altLang="en-US" sz="1000" b="0" i="0">
              <a:solidFill>
                <a:srgbClr val="FF0000"/>
              </a:solidFill>
              <a:effectLst/>
              <a:latin typeface="+mn-lt"/>
              <a:ea typeface="+mn-ea"/>
              <a:cs typeface="+mn-cs"/>
            </a:rPr>
            <a:t>　　バー，キャバレー，ナイトクラブ</a:t>
          </a:r>
        </a:p>
        <a:p>
          <a:pPr lvl="1"/>
          <a:r>
            <a:rPr lang="en-US" altLang="ja-JP" sz="1000" b="0" i="0">
              <a:solidFill>
                <a:srgbClr val="FF0000"/>
              </a:solidFill>
              <a:effectLst/>
              <a:latin typeface="+mn-lt"/>
              <a:ea typeface="+mn-ea"/>
              <a:cs typeface="+mn-cs"/>
            </a:rPr>
            <a:t>7661</a:t>
          </a:r>
          <a:r>
            <a:rPr lang="ja-JP" altLang="en-US" sz="1000" b="0" i="0">
              <a:solidFill>
                <a:srgbClr val="FF0000"/>
              </a:solidFill>
              <a:effectLst/>
              <a:latin typeface="+mn-lt"/>
              <a:ea typeface="+mn-ea"/>
              <a:cs typeface="+mn-cs"/>
            </a:rPr>
            <a:t>　　バー，キャバレー，ナイトクラブ</a:t>
          </a:r>
        </a:p>
        <a:p>
          <a:r>
            <a:rPr lang="en-US" altLang="ja-JP" sz="1000" b="0" i="0">
              <a:solidFill>
                <a:srgbClr val="FF0000"/>
              </a:solidFill>
              <a:effectLst/>
              <a:latin typeface="+mn-lt"/>
              <a:ea typeface="+mn-ea"/>
              <a:cs typeface="+mn-cs"/>
            </a:rPr>
            <a:t>767</a:t>
          </a:r>
          <a:r>
            <a:rPr lang="ja-JP" altLang="en-US" sz="1000" b="0" i="0">
              <a:solidFill>
                <a:srgbClr val="FF0000"/>
              </a:solidFill>
              <a:effectLst/>
              <a:latin typeface="+mn-lt"/>
              <a:ea typeface="+mn-ea"/>
              <a:cs typeface="+mn-cs"/>
            </a:rPr>
            <a:t>　　喫茶店</a:t>
          </a:r>
        </a:p>
        <a:p>
          <a:pPr lvl="1"/>
          <a:r>
            <a:rPr lang="en-US" altLang="ja-JP" sz="1000" b="0" i="0">
              <a:solidFill>
                <a:srgbClr val="FF0000"/>
              </a:solidFill>
              <a:effectLst/>
              <a:latin typeface="+mn-lt"/>
              <a:ea typeface="+mn-ea"/>
              <a:cs typeface="+mn-cs"/>
            </a:rPr>
            <a:t>7671</a:t>
          </a:r>
          <a:r>
            <a:rPr lang="ja-JP" altLang="en-US" sz="1000" b="0" i="0">
              <a:solidFill>
                <a:srgbClr val="FF0000"/>
              </a:solidFill>
              <a:effectLst/>
              <a:latin typeface="+mn-lt"/>
              <a:ea typeface="+mn-ea"/>
              <a:cs typeface="+mn-cs"/>
            </a:rPr>
            <a:t>　　喫茶店</a:t>
          </a:r>
        </a:p>
        <a:p>
          <a:r>
            <a:rPr lang="en-US" altLang="ja-JP" sz="1000" b="0" i="0">
              <a:solidFill>
                <a:srgbClr val="FF0000"/>
              </a:solidFill>
              <a:effectLst/>
              <a:latin typeface="+mn-lt"/>
              <a:ea typeface="+mn-ea"/>
              <a:cs typeface="+mn-cs"/>
            </a:rPr>
            <a:t>769</a:t>
          </a:r>
          <a:r>
            <a:rPr lang="ja-JP" altLang="en-US" sz="1000" b="0" i="0">
              <a:solidFill>
                <a:srgbClr val="FF0000"/>
              </a:solidFill>
              <a:effectLst/>
              <a:latin typeface="+mn-lt"/>
              <a:ea typeface="+mn-ea"/>
              <a:cs typeface="+mn-cs"/>
            </a:rPr>
            <a:t>　　その他の飲食店</a:t>
          </a:r>
        </a:p>
        <a:p>
          <a:pPr lvl="1"/>
          <a:r>
            <a:rPr lang="en-US" altLang="ja-JP" sz="1000" b="0" i="0">
              <a:solidFill>
                <a:srgbClr val="FF0000"/>
              </a:solidFill>
              <a:effectLst/>
              <a:latin typeface="+mn-lt"/>
              <a:ea typeface="+mn-ea"/>
              <a:cs typeface="+mn-cs"/>
            </a:rPr>
            <a:t>7691</a:t>
          </a:r>
          <a:r>
            <a:rPr lang="ja-JP" altLang="en-US" sz="1000" b="0" i="0">
              <a:solidFill>
                <a:srgbClr val="FF0000"/>
              </a:solidFill>
              <a:effectLst/>
              <a:latin typeface="+mn-lt"/>
              <a:ea typeface="+mn-ea"/>
              <a:cs typeface="+mn-cs"/>
            </a:rPr>
            <a:t>　　ハンバーガー店</a:t>
          </a:r>
        </a:p>
        <a:p>
          <a:pPr lvl="1"/>
          <a:r>
            <a:rPr lang="en-US" altLang="ja-JP" sz="1000" b="0" i="0">
              <a:solidFill>
                <a:srgbClr val="FF0000"/>
              </a:solidFill>
              <a:effectLst/>
              <a:latin typeface="+mn-lt"/>
              <a:ea typeface="+mn-ea"/>
              <a:cs typeface="+mn-cs"/>
            </a:rPr>
            <a:t>7692</a:t>
          </a:r>
          <a:r>
            <a:rPr lang="ja-JP" altLang="en-US" sz="1000" b="0" i="0">
              <a:solidFill>
                <a:srgbClr val="FF0000"/>
              </a:solidFill>
              <a:effectLst/>
              <a:latin typeface="+mn-lt"/>
              <a:ea typeface="+mn-ea"/>
              <a:cs typeface="+mn-cs"/>
            </a:rPr>
            <a:t>　　お好み焼・焼きそば・たこ焼店</a:t>
          </a:r>
        </a:p>
        <a:p>
          <a:pPr lvl="1"/>
          <a:r>
            <a:rPr lang="en-US" altLang="ja-JP" sz="1000" b="0" i="0">
              <a:solidFill>
                <a:srgbClr val="FF0000"/>
              </a:solidFill>
              <a:effectLst/>
              <a:latin typeface="+mn-lt"/>
              <a:ea typeface="+mn-ea"/>
              <a:cs typeface="+mn-cs"/>
            </a:rPr>
            <a:t>7699</a:t>
          </a:r>
          <a:r>
            <a:rPr lang="ja-JP" altLang="en-US" sz="1000" b="0" i="0">
              <a:solidFill>
                <a:srgbClr val="FF0000"/>
              </a:solidFill>
              <a:effectLst/>
              <a:latin typeface="+mn-lt"/>
              <a:ea typeface="+mn-ea"/>
              <a:cs typeface="+mn-cs"/>
            </a:rPr>
            <a:t>　　他に分類されない飲食店</a:t>
          </a:r>
        </a:p>
        <a:p>
          <a:r>
            <a:rPr lang="ja-JP" altLang="en-US" sz="1100" b="1" i="0">
              <a:solidFill>
                <a:srgbClr val="FF0000"/>
              </a:solidFill>
              <a:effectLst/>
              <a:latin typeface="+mn-lt"/>
              <a:ea typeface="+mn-ea"/>
              <a:cs typeface="+mn-cs"/>
            </a:rPr>
            <a:t>中分類　</a:t>
          </a:r>
          <a:r>
            <a:rPr lang="en-US" altLang="ja-JP" sz="1100" b="1" i="0">
              <a:solidFill>
                <a:srgbClr val="FF0000"/>
              </a:solidFill>
              <a:effectLst/>
              <a:latin typeface="+mn-lt"/>
              <a:ea typeface="+mn-ea"/>
              <a:cs typeface="+mn-cs"/>
            </a:rPr>
            <a:t>77</a:t>
          </a:r>
          <a:r>
            <a:rPr lang="ja-JP" altLang="en-US" sz="1100" b="1" i="0">
              <a:solidFill>
                <a:srgbClr val="FF0000"/>
              </a:solidFill>
              <a:effectLst/>
              <a:latin typeface="+mn-lt"/>
              <a:ea typeface="+mn-ea"/>
              <a:cs typeface="+mn-cs"/>
            </a:rPr>
            <a:t>　　持ち帰り・配達飲食サービス業</a:t>
          </a:r>
        </a:p>
        <a:p>
          <a:r>
            <a:rPr lang="en-US" altLang="ja-JP" sz="1000" b="0" i="0">
              <a:solidFill>
                <a:srgbClr val="FF0000"/>
              </a:solidFill>
              <a:effectLst/>
              <a:latin typeface="+mn-lt"/>
              <a:ea typeface="+mn-ea"/>
              <a:cs typeface="+mn-cs"/>
            </a:rPr>
            <a:t>770</a:t>
          </a:r>
          <a:r>
            <a:rPr lang="ja-JP" altLang="en-US" sz="1000" b="0" i="0">
              <a:solidFill>
                <a:srgbClr val="FF0000"/>
              </a:solidFill>
              <a:effectLst/>
              <a:latin typeface="+mn-lt"/>
              <a:ea typeface="+mn-ea"/>
              <a:cs typeface="+mn-cs"/>
            </a:rPr>
            <a:t>　　管理，補助的経済活動を行う事業所（</a:t>
          </a:r>
          <a:r>
            <a:rPr lang="en-US" altLang="ja-JP" sz="1000" b="0" i="0">
              <a:solidFill>
                <a:srgbClr val="FF0000"/>
              </a:solidFill>
              <a:effectLst/>
              <a:latin typeface="+mn-lt"/>
              <a:ea typeface="+mn-ea"/>
              <a:cs typeface="+mn-cs"/>
            </a:rPr>
            <a:t>77</a:t>
          </a:r>
          <a:r>
            <a:rPr lang="ja-JP" altLang="en-US" sz="1000" b="0" i="0">
              <a:solidFill>
                <a:srgbClr val="FF0000"/>
              </a:solidFill>
              <a:effectLst/>
              <a:latin typeface="+mn-lt"/>
              <a:ea typeface="+mn-ea"/>
              <a:cs typeface="+mn-cs"/>
            </a:rPr>
            <a:t>持ち帰り・配達飲食サービス業）</a:t>
          </a:r>
        </a:p>
        <a:p>
          <a:pPr lvl="1"/>
          <a:r>
            <a:rPr lang="en-US" altLang="ja-JP" sz="1000" b="0" i="0">
              <a:solidFill>
                <a:srgbClr val="FF0000"/>
              </a:solidFill>
              <a:effectLst/>
              <a:latin typeface="+mn-lt"/>
              <a:ea typeface="+mn-ea"/>
              <a:cs typeface="+mn-cs"/>
            </a:rPr>
            <a:t>7700</a:t>
          </a:r>
          <a:r>
            <a:rPr lang="ja-JP" altLang="en-US" sz="1000" b="0" i="0">
              <a:solidFill>
                <a:srgbClr val="FF0000"/>
              </a:solidFill>
              <a:effectLst/>
              <a:latin typeface="+mn-lt"/>
              <a:ea typeface="+mn-ea"/>
              <a:cs typeface="+mn-cs"/>
            </a:rPr>
            <a:t>　　主として管理事務を行う本社等</a:t>
          </a:r>
        </a:p>
        <a:p>
          <a:pPr lvl="1"/>
          <a:r>
            <a:rPr lang="en-US" altLang="ja-JP" sz="1000" b="0" i="0">
              <a:solidFill>
                <a:srgbClr val="FF0000"/>
              </a:solidFill>
              <a:effectLst/>
              <a:latin typeface="+mn-lt"/>
              <a:ea typeface="+mn-ea"/>
              <a:cs typeface="+mn-cs"/>
            </a:rPr>
            <a:t>7709</a:t>
          </a:r>
          <a:r>
            <a:rPr lang="ja-JP" altLang="en-US" sz="1000" b="0" i="0">
              <a:solidFill>
                <a:srgbClr val="FF0000"/>
              </a:solidFill>
              <a:effectLst/>
              <a:latin typeface="+mn-lt"/>
              <a:ea typeface="+mn-ea"/>
              <a:cs typeface="+mn-cs"/>
            </a:rPr>
            <a:t>　　その他の管理，補助的経済活動を行う事業所</a:t>
          </a:r>
        </a:p>
        <a:p>
          <a:r>
            <a:rPr lang="en-US" altLang="ja-JP" sz="1000" b="0" i="0">
              <a:solidFill>
                <a:srgbClr val="FF0000"/>
              </a:solidFill>
              <a:effectLst/>
              <a:latin typeface="+mn-lt"/>
              <a:ea typeface="+mn-ea"/>
              <a:cs typeface="+mn-cs"/>
            </a:rPr>
            <a:t>771</a:t>
          </a:r>
          <a:r>
            <a:rPr lang="ja-JP" altLang="en-US" sz="1000" b="0" i="0">
              <a:solidFill>
                <a:srgbClr val="FF0000"/>
              </a:solidFill>
              <a:effectLst/>
              <a:latin typeface="+mn-lt"/>
              <a:ea typeface="+mn-ea"/>
              <a:cs typeface="+mn-cs"/>
            </a:rPr>
            <a:t>　　持ち帰り飲食サービス業</a:t>
          </a:r>
        </a:p>
        <a:p>
          <a:pPr lvl="1"/>
          <a:r>
            <a:rPr lang="en-US" altLang="ja-JP" sz="1000" b="0" i="0">
              <a:solidFill>
                <a:srgbClr val="FF0000"/>
              </a:solidFill>
              <a:effectLst/>
              <a:latin typeface="+mn-lt"/>
              <a:ea typeface="+mn-ea"/>
              <a:cs typeface="+mn-cs"/>
            </a:rPr>
            <a:t>7711</a:t>
          </a:r>
          <a:r>
            <a:rPr lang="ja-JP" altLang="en-US" sz="1000" b="0" i="0">
              <a:solidFill>
                <a:srgbClr val="FF0000"/>
              </a:solidFill>
              <a:effectLst/>
              <a:latin typeface="+mn-lt"/>
              <a:ea typeface="+mn-ea"/>
              <a:cs typeface="+mn-cs"/>
            </a:rPr>
            <a:t>　　持ち帰り飲食サービス業</a:t>
          </a:r>
        </a:p>
        <a:p>
          <a:r>
            <a:rPr lang="en-US" altLang="ja-JP" sz="1000" b="0" i="0">
              <a:solidFill>
                <a:srgbClr val="FF0000"/>
              </a:solidFill>
              <a:effectLst/>
              <a:latin typeface="+mn-lt"/>
              <a:ea typeface="+mn-ea"/>
              <a:cs typeface="+mn-cs"/>
            </a:rPr>
            <a:t>772</a:t>
          </a:r>
          <a:r>
            <a:rPr lang="ja-JP" altLang="en-US" sz="1000" b="0" i="0">
              <a:solidFill>
                <a:srgbClr val="FF0000"/>
              </a:solidFill>
              <a:effectLst/>
              <a:latin typeface="+mn-lt"/>
              <a:ea typeface="+mn-ea"/>
              <a:cs typeface="+mn-cs"/>
            </a:rPr>
            <a:t>　　配達飲食サービス業</a:t>
          </a:r>
        </a:p>
        <a:p>
          <a:pPr lvl="1"/>
          <a:r>
            <a:rPr lang="en-US" altLang="ja-JP" sz="1000" b="0" i="0">
              <a:solidFill>
                <a:srgbClr val="FF0000"/>
              </a:solidFill>
              <a:effectLst/>
              <a:latin typeface="+mn-lt"/>
              <a:ea typeface="+mn-ea"/>
              <a:cs typeface="+mn-cs"/>
            </a:rPr>
            <a:t>7721</a:t>
          </a:r>
          <a:r>
            <a:rPr lang="ja-JP" altLang="en-US" sz="1000" b="0" i="0">
              <a:solidFill>
                <a:srgbClr val="FF0000"/>
              </a:solidFill>
              <a:effectLst/>
              <a:latin typeface="+mn-lt"/>
              <a:ea typeface="+mn-ea"/>
              <a:cs typeface="+mn-cs"/>
            </a:rPr>
            <a:t>　　配達飲食サービス業</a:t>
          </a:r>
        </a:p>
      </xdr:txBody>
    </xdr:sp>
    <xdr:clientData fPrintsWithSheet="0"/>
  </xdr:twoCellAnchor>
  <xdr:twoCellAnchor>
    <xdr:from>
      <xdr:col>7</xdr:col>
      <xdr:colOff>335280</xdr:colOff>
      <xdr:row>32</xdr:row>
      <xdr:rowOff>99060</xdr:rowOff>
    </xdr:from>
    <xdr:to>
      <xdr:col>14</xdr:col>
      <xdr:colOff>7620</xdr:colOff>
      <xdr:row>46</xdr:row>
      <xdr:rowOff>53340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932420" y="10264140"/>
          <a:ext cx="3939540" cy="3124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参考　風営法</a:t>
          </a:r>
          <a:r>
            <a:rPr kumimoji="1" lang="en-US" altLang="ja-JP" sz="900" b="1"/>
            <a:t>(</a:t>
          </a:r>
          <a:r>
            <a:rPr kumimoji="1" lang="ja-JP" altLang="en-US" sz="900" b="1"/>
            <a:t>用語の意義</a:t>
          </a:r>
          <a:r>
            <a:rPr kumimoji="1" lang="en-US" altLang="ja-JP" sz="900" b="1"/>
            <a:t>)</a:t>
          </a:r>
        </a:p>
        <a:p>
          <a:r>
            <a:rPr kumimoji="1" lang="ja-JP" altLang="en-US" sz="900"/>
            <a:t>第二条　この法律において「風俗営業」とは、次の各号のいずれかに該当する営業をいう。</a:t>
          </a:r>
        </a:p>
        <a:p>
          <a:r>
            <a:rPr kumimoji="1" lang="ja-JP" altLang="en-US" sz="900"/>
            <a:t>一　キヤバレー、待合、料理店、カフエーその他設備を設けて客の接待をして客に遊興又は飲食をさせる営業</a:t>
          </a:r>
        </a:p>
        <a:p>
          <a:r>
            <a:rPr kumimoji="1" lang="ja-JP" altLang="en-US" sz="900"/>
            <a:t>二　喫茶店、バーその他設備を設けて客に飲食をさせる営業で、国家公安委員会規則で定めるところにより計つた営業所内の照度を十ルクス以下として営むもの</a:t>
          </a:r>
          <a:r>
            <a:rPr kumimoji="1" lang="en-US" altLang="ja-JP" sz="900"/>
            <a:t>(</a:t>
          </a:r>
          <a:r>
            <a:rPr kumimoji="1" lang="ja-JP" altLang="en-US" sz="900"/>
            <a:t>前号に該当する営業として営むものを除く。</a:t>
          </a:r>
          <a:r>
            <a:rPr kumimoji="1" lang="en-US" altLang="ja-JP" sz="900"/>
            <a:t>)</a:t>
          </a:r>
        </a:p>
        <a:p>
          <a:r>
            <a:rPr kumimoji="1" lang="ja-JP" altLang="en-US" sz="900"/>
            <a:t>三　喫茶店、バーその他設備を設けて客に飲食をさせる営業で、他から見通すことが困難であり、かつ、その広さが五平方メートル以下である客席を設けて営むもの</a:t>
          </a:r>
        </a:p>
        <a:p>
          <a:r>
            <a:rPr kumimoji="1" lang="ja-JP" altLang="en-US" sz="900"/>
            <a:t>四　まあじやん屋、ぱちんこ屋その他設備を設けて客に射幸心をそそるおそれのある遊技をさせる営業</a:t>
          </a:r>
        </a:p>
        <a:p>
          <a:r>
            <a:rPr kumimoji="1" lang="ja-JP" altLang="en-US" sz="900"/>
            <a:t>五　スロットマシン、テレビゲーム機その他の遊技設備で本来の用途以外の用途として射幸心をそそるおそれのある遊技に用いることができるもの</a:t>
          </a:r>
          <a:r>
            <a:rPr kumimoji="1" lang="en-US" altLang="ja-JP" sz="900"/>
            <a:t>(</a:t>
          </a:r>
          <a:r>
            <a:rPr kumimoji="1" lang="ja-JP" altLang="en-US" sz="900"/>
            <a:t>国家公安委員会規則で定めるものに限る。</a:t>
          </a:r>
          <a:r>
            <a:rPr kumimoji="1" lang="en-US" altLang="ja-JP" sz="900"/>
            <a:t>)</a:t>
          </a:r>
          <a:r>
            <a:rPr kumimoji="1" lang="ja-JP" altLang="en-US" sz="900"/>
            <a:t>を備える店舗その他これに類する区画された施設</a:t>
          </a:r>
          <a:r>
            <a:rPr kumimoji="1" lang="en-US" altLang="ja-JP" sz="900"/>
            <a:t>(</a:t>
          </a:r>
          <a:r>
            <a:rPr kumimoji="1" lang="ja-JP" altLang="en-US" sz="900"/>
            <a:t>旅館業その他の営業の用に供し、又はこれに随伴する施設で政令で定めるものを除く。</a:t>
          </a:r>
          <a:r>
            <a:rPr kumimoji="1" lang="en-US" altLang="ja-JP" sz="900"/>
            <a:t>)</a:t>
          </a:r>
          <a:r>
            <a:rPr kumimoji="1" lang="ja-JP" altLang="en-US" sz="900"/>
            <a:t>において当該遊技設備により客に遊技をさせる営業</a:t>
          </a:r>
          <a:r>
            <a:rPr kumimoji="1" lang="en-US" altLang="ja-JP" sz="900"/>
            <a:t>(</a:t>
          </a:r>
          <a:r>
            <a:rPr kumimoji="1" lang="ja-JP" altLang="en-US" sz="900"/>
            <a:t>前号に該当する営業を除く。</a:t>
          </a:r>
          <a:r>
            <a:rPr kumimoji="1" lang="en-US" altLang="ja-JP" sz="900"/>
            <a:t>)</a:t>
          </a:r>
          <a:endParaRPr kumimoji="1" lang="ja-JP" altLang="en-US" sz="900"/>
        </a:p>
      </xdr:txBody>
    </xdr:sp>
    <xdr:clientData fPrintsWithSheet="0"/>
  </xdr:twoCellAnchor>
  <xdr:twoCellAnchor editAs="absolute">
    <xdr:from>
      <xdr:col>0</xdr:col>
      <xdr:colOff>22860</xdr:colOff>
      <xdr:row>0</xdr:row>
      <xdr:rowOff>0</xdr:rowOff>
    </xdr:from>
    <xdr:to>
      <xdr:col>0</xdr:col>
      <xdr:colOff>501660</xdr:colOff>
      <xdr:row>2</xdr:row>
      <xdr:rowOff>129540</xdr:rowOff>
    </xdr:to>
    <xdr:sp macro="" textlink="">
      <xdr:nvSpPr>
        <xdr:cNvPr id="5" name="楕円 4">
          <a:extLst>
            <a:ext uri="{FF2B5EF4-FFF2-40B4-BE49-F238E27FC236}">
              <a16:creationId xmlns:a16="http://schemas.microsoft.com/office/drawing/2014/main" id="{00000000-0008-0000-0100-000005000000}"/>
            </a:ext>
          </a:extLst>
        </xdr:cNvPr>
        <xdr:cNvSpPr>
          <a:spLocks noChangeAspect="1"/>
        </xdr:cNvSpPr>
      </xdr:nvSpPr>
      <xdr:spPr>
        <a:xfrm>
          <a:off x="22860" y="0"/>
          <a:ext cx="478800" cy="48006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ysClr val="windowText" lastClr="000000"/>
              </a:solidFill>
              <a:latin typeface="BIZ UDゴシック" panose="020B0400000000000000" pitchFamily="49" charset="-128"/>
              <a:ea typeface="BIZ UDゴシック" panose="020B0400000000000000" pitchFamily="49" charset="-128"/>
            </a:rPr>
            <a:t>食</a:t>
          </a:r>
        </a:p>
      </xdr:txBody>
    </xdr:sp>
    <xdr:clientData/>
  </xdr:twoCellAnchor>
  <xdr:twoCellAnchor>
    <xdr:from>
      <xdr:col>6</xdr:col>
      <xdr:colOff>0</xdr:colOff>
      <xdr:row>28</xdr:row>
      <xdr:rowOff>7620</xdr:rowOff>
    </xdr:from>
    <xdr:to>
      <xdr:col>7</xdr:col>
      <xdr:colOff>0</xdr:colOff>
      <xdr:row>30</xdr:row>
      <xdr:rowOff>396240</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6591300" y="8618220"/>
          <a:ext cx="1005840" cy="101346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731520</xdr:colOff>
      <xdr:row>0</xdr:row>
      <xdr:rowOff>15240</xdr:rowOff>
    </xdr:from>
    <xdr:to>
      <xdr:col>7</xdr:col>
      <xdr:colOff>297180</xdr:colOff>
      <xdr:row>4</xdr:row>
      <xdr:rowOff>83820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2293620" y="15240"/>
          <a:ext cx="5600700" cy="96774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rPr>
            <a:t>交付申請は 年度に１回、提出が必要です！</a:t>
          </a:r>
          <a:endParaRPr kumimoji="1" lang="en-US" altLang="ja-JP" sz="1400" b="1">
            <a:solidFill>
              <a:schemeClr val="bg1"/>
            </a:solidFill>
          </a:endParaRPr>
        </a:p>
        <a:p>
          <a:r>
            <a:rPr kumimoji="1" lang="ja-JP" altLang="en-US" sz="1100" b="1">
              <a:solidFill>
                <a:schemeClr val="bg1"/>
              </a:solidFill>
            </a:rPr>
            <a:t>提出期限は　　　・前年度から引き続き補助を受ける場合　４月３０日</a:t>
          </a:r>
          <a:endParaRPr kumimoji="1" lang="en-US" altLang="ja-JP" sz="1100" b="1">
            <a:solidFill>
              <a:schemeClr val="bg1"/>
            </a:solidFill>
          </a:endParaRPr>
        </a:p>
        <a:p>
          <a:r>
            <a:rPr kumimoji="1" lang="en-US" altLang="ja-JP" sz="1100" b="1">
              <a:solidFill>
                <a:schemeClr val="bg1"/>
              </a:solidFill>
            </a:rPr>
            <a:t>	</a:t>
          </a:r>
          <a:r>
            <a:rPr kumimoji="1" lang="ja-JP" altLang="en-US" sz="1100" b="1">
              <a:solidFill>
                <a:schemeClr val="bg1"/>
              </a:solidFill>
            </a:rPr>
            <a:t>  ・新たに事業を開始した場合　　　町内事業開始日の翌月末日　　　です。</a:t>
          </a:r>
          <a:endParaRPr kumimoji="1" lang="en-US" altLang="ja-JP" sz="1100" b="1">
            <a:solidFill>
              <a:schemeClr val="bg1"/>
            </a:solidFill>
          </a:endParaRPr>
        </a:p>
        <a:p>
          <a:r>
            <a:rPr kumimoji="1" lang="ja-JP" altLang="en-US" sz="1100" b="1">
              <a:solidFill>
                <a:schemeClr val="bg1"/>
              </a:solidFill>
            </a:rPr>
            <a:t>この様式と添付書類をあわせて提出してください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xdr:col>
      <xdr:colOff>129540</xdr:colOff>
      <xdr:row>0</xdr:row>
      <xdr:rowOff>0</xdr:rowOff>
    </xdr:from>
    <xdr:to>
      <xdr:col>6</xdr:col>
      <xdr:colOff>982980</xdr:colOff>
      <xdr:row>3</xdr:row>
      <xdr:rowOff>327660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4709160" y="0"/>
          <a:ext cx="2865120" cy="1021080"/>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a:solidFill>
                <a:sysClr val="windowText" lastClr="000000"/>
              </a:solidFill>
            </a:rPr>
            <a:t>受付印</a:t>
          </a:r>
        </a:p>
      </xdr:txBody>
    </xdr:sp>
    <xdr:clientData/>
  </xdr:twoCellAnchor>
  <xdr:twoCellAnchor editAs="absolute">
    <xdr:from>
      <xdr:col>0</xdr:col>
      <xdr:colOff>38100</xdr:colOff>
      <xdr:row>0</xdr:row>
      <xdr:rowOff>30480</xdr:rowOff>
    </xdr:from>
    <xdr:to>
      <xdr:col>0</xdr:col>
      <xdr:colOff>516900</xdr:colOff>
      <xdr:row>2</xdr:row>
      <xdr:rowOff>160020</xdr:rowOff>
    </xdr:to>
    <xdr:sp macro="" textlink="">
      <xdr:nvSpPr>
        <xdr:cNvPr id="3" name="楕円 2">
          <a:extLst>
            <a:ext uri="{FF2B5EF4-FFF2-40B4-BE49-F238E27FC236}">
              <a16:creationId xmlns:a16="http://schemas.microsoft.com/office/drawing/2014/main" id="{00000000-0008-0000-0200-000003000000}"/>
            </a:ext>
          </a:extLst>
        </xdr:cNvPr>
        <xdr:cNvSpPr>
          <a:spLocks noChangeAspect="1"/>
        </xdr:cNvSpPr>
      </xdr:nvSpPr>
      <xdr:spPr>
        <a:xfrm>
          <a:off x="38100" y="30480"/>
          <a:ext cx="478800" cy="48006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ysClr val="windowText" lastClr="000000"/>
              </a:solidFill>
              <a:latin typeface="BIZ UDゴシック" panose="020B0400000000000000" pitchFamily="49" charset="-128"/>
              <a:ea typeface="BIZ UDゴシック" panose="020B0400000000000000" pitchFamily="49" charset="-128"/>
            </a:rPr>
            <a:t>食</a:t>
          </a:r>
        </a:p>
      </xdr:txBody>
    </xdr:sp>
    <xdr:clientData/>
  </xdr:twoCellAnchor>
  <xdr:twoCellAnchor>
    <xdr:from>
      <xdr:col>1</xdr:col>
      <xdr:colOff>480060</xdr:colOff>
      <xdr:row>1</xdr:row>
      <xdr:rowOff>121920</xdr:rowOff>
    </xdr:from>
    <xdr:to>
      <xdr:col>7</xdr:col>
      <xdr:colOff>45720</xdr:colOff>
      <xdr:row>4</xdr:row>
      <xdr:rowOff>198120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042160" y="297180"/>
          <a:ext cx="5600700" cy="967740"/>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変更承認申請は 交付申請した内容に</a:t>
          </a:r>
          <a:endParaRPr kumimoji="1" lang="en-US" altLang="ja-JP" sz="1400" b="1"/>
        </a:p>
        <a:p>
          <a:pPr algn="ctr"/>
          <a:r>
            <a:rPr kumimoji="1" lang="ja-JP" altLang="en-US" sz="1400" b="1"/>
            <a:t>変更・中止・廃止などが発生した場合に提出が必要です</a:t>
          </a:r>
          <a:endParaRPr kumimoji="1" lang="en-US" altLang="ja-JP" sz="1400" b="1"/>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0</xdr:row>
      <xdr:rowOff>0</xdr:rowOff>
    </xdr:from>
    <xdr:to>
      <xdr:col>6</xdr:col>
      <xdr:colOff>853440</xdr:colOff>
      <xdr:row>4</xdr:row>
      <xdr:rowOff>160020</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4899660" y="0"/>
          <a:ext cx="3078480" cy="1028700"/>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受付印</a:t>
          </a:r>
        </a:p>
      </xdr:txBody>
    </xdr:sp>
    <xdr:clientData/>
  </xdr:twoCellAnchor>
  <xdr:twoCellAnchor editAs="absolute">
    <xdr:from>
      <xdr:col>0</xdr:col>
      <xdr:colOff>0</xdr:colOff>
      <xdr:row>0</xdr:row>
      <xdr:rowOff>0</xdr:rowOff>
    </xdr:from>
    <xdr:to>
      <xdr:col>0</xdr:col>
      <xdr:colOff>478800</xdr:colOff>
      <xdr:row>2</xdr:row>
      <xdr:rowOff>129540</xdr:rowOff>
    </xdr:to>
    <xdr:sp macro="" textlink="">
      <xdr:nvSpPr>
        <xdr:cNvPr id="3" name="楕円 2">
          <a:extLst>
            <a:ext uri="{FF2B5EF4-FFF2-40B4-BE49-F238E27FC236}">
              <a16:creationId xmlns:a16="http://schemas.microsoft.com/office/drawing/2014/main" id="{00000000-0008-0000-0300-000003000000}"/>
            </a:ext>
          </a:extLst>
        </xdr:cNvPr>
        <xdr:cNvSpPr>
          <a:spLocks noChangeAspect="1"/>
        </xdr:cNvSpPr>
      </xdr:nvSpPr>
      <xdr:spPr>
        <a:xfrm>
          <a:off x="0" y="0"/>
          <a:ext cx="478800" cy="48006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ysClr val="windowText" lastClr="000000"/>
              </a:solidFill>
              <a:latin typeface="BIZ UDゴシック" panose="020B0400000000000000" pitchFamily="49" charset="-128"/>
              <a:ea typeface="BIZ UDゴシック" panose="020B0400000000000000" pitchFamily="49" charset="-128"/>
            </a:rPr>
            <a:t>食</a:t>
          </a:r>
        </a:p>
      </xdr:txBody>
    </xdr:sp>
    <xdr:clientData/>
  </xdr:twoCellAnchor>
  <mc:AlternateContent xmlns:mc="http://schemas.openxmlformats.org/markup-compatibility/2006">
    <mc:Choice xmlns:a14="http://schemas.microsoft.com/office/drawing/2010/main" Requires="a14">
      <xdr:twoCellAnchor editAs="oneCell">
        <xdr:from>
          <xdr:col>1</xdr:col>
          <xdr:colOff>655320</xdr:colOff>
          <xdr:row>36</xdr:row>
          <xdr:rowOff>0</xdr:rowOff>
        </xdr:from>
        <xdr:to>
          <xdr:col>2</xdr:col>
          <xdr:colOff>0</xdr:colOff>
          <xdr:row>37</xdr:row>
          <xdr:rowOff>7620</xdr:rowOff>
        </xdr:to>
        <xdr:sp macro="" textlink="">
          <xdr:nvSpPr>
            <xdr:cNvPr id="238593" name="Check Box 1" hidden="1">
              <a:extLst>
                <a:ext uri="{63B3BB69-23CF-44E3-9099-C40C66FF867C}">
                  <a14:compatExt spid="_x0000_s238593"/>
                </a:ext>
                <a:ext uri="{FF2B5EF4-FFF2-40B4-BE49-F238E27FC236}">
                  <a16:creationId xmlns:a16="http://schemas.microsoft.com/office/drawing/2014/main" id="{00000000-0008-0000-0300-000001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655320</xdr:colOff>
          <xdr:row>36</xdr:row>
          <xdr:rowOff>0</xdr:rowOff>
        </xdr:from>
        <xdr:to>
          <xdr:col>3</xdr:col>
          <xdr:colOff>0</xdr:colOff>
          <xdr:row>37</xdr:row>
          <xdr:rowOff>7620</xdr:rowOff>
        </xdr:to>
        <xdr:sp macro="" textlink="">
          <xdr:nvSpPr>
            <xdr:cNvPr id="238594" name="Check Box 2" hidden="1">
              <a:extLst>
                <a:ext uri="{63B3BB69-23CF-44E3-9099-C40C66FF867C}">
                  <a14:compatExt spid="_x0000_s238594"/>
                </a:ext>
                <a:ext uri="{FF2B5EF4-FFF2-40B4-BE49-F238E27FC236}">
                  <a16:creationId xmlns:a16="http://schemas.microsoft.com/office/drawing/2014/main" id="{00000000-0008-0000-0300-000002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655320</xdr:colOff>
          <xdr:row>37</xdr:row>
          <xdr:rowOff>0</xdr:rowOff>
        </xdr:from>
        <xdr:to>
          <xdr:col>2</xdr:col>
          <xdr:colOff>0</xdr:colOff>
          <xdr:row>38</xdr:row>
          <xdr:rowOff>7620</xdr:rowOff>
        </xdr:to>
        <xdr:sp macro="" textlink="">
          <xdr:nvSpPr>
            <xdr:cNvPr id="238595" name="Check Box 3" hidden="1">
              <a:extLst>
                <a:ext uri="{63B3BB69-23CF-44E3-9099-C40C66FF867C}">
                  <a14:compatExt spid="_x0000_s238595"/>
                </a:ext>
                <a:ext uri="{FF2B5EF4-FFF2-40B4-BE49-F238E27FC236}">
                  <a16:creationId xmlns:a16="http://schemas.microsoft.com/office/drawing/2014/main" id="{00000000-0008-0000-0300-000003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655320</xdr:colOff>
          <xdr:row>37</xdr:row>
          <xdr:rowOff>0</xdr:rowOff>
        </xdr:from>
        <xdr:to>
          <xdr:col>3</xdr:col>
          <xdr:colOff>0</xdr:colOff>
          <xdr:row>38</xdr:row>
          <xdr:rowOff>7620</xdr:rowOff>
        </xdr:to>
        <xdr:sp macro="" textlink="">
          <xdr:nvSpPr>
            <xdr:cNvPr id="238596" name="Check Box 4" hidden="1">
              <a:extLst>
                <a:ext uri="{63B3BB69-23CF-44E3-9099-C40C66FF867C}">
                  <a14:compatExt spid="_x0000_s238596"/>
                </a:ext>
                <a:ext uri="{FF2B5EF4-FFF2-40B4-BE49-F238E27FC236}">
                  <a16:creationId xmlns:a16="http://schemas.microsoft.com/office/drawing/2014/main" id="{00000000-0008-0000-0300-000004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655320</xdr:colOff>
          <xdr:row>38</xdr:row>
          <xdr:rowOff>0</xdr:rowOff>
        </xdr:from>
        <xdr:to>
          <xdr:col>2</xdr:col>
          <xdr:colOff>0</xdr:colOff>
          <xdr:row>39</xdr:row>
          <xdr:rowOff>7620</xdr:rowOff>
        </xdr:to>
        <xdr:sp macro="" textlink="">
          <xdr:nvSpPr>
            <xdr:cNvPr id="238597" name="Check Box 5" hidden="1">
              <a:extLst>
                <a:ext uri="{63B3BB69-23CF-44E3-9099-C40C66FF867C}">
                  <a14:compatExt spid="_x0000_s238597"/>
                </a:ext>
                <a:ext uri="{FF2B5EF4-FFF2-40B4-BE49-F238E27FC236}">
                  <a16:creationId xmlns:a16="http://schemas.microsoft.com/office/drawing/2014/main" id="{00000000-0008-0000-0300-000005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655320</xdr:colOff>
          <xdr:row>38</xdr:row>
          <xdr:rowOff>0</xdr:rowOff>
        </xdr:from>
        <xdr:to>
          <xdr:col>3</xdr:col>
          <xdr:colOff>0</xdr:colOff>
          <xdr:row>39</xdr:row>
          <xdr:rowOff>7620</xdr:rowOff>
        </xdr:to>
        <xdr:sp macro="" textlink="">
          <xdr:nvSpPr>
            <xdr:cNvPr id="238598" name="Check Box 6" hidden="1">
              <a:extLst>
                <a:ext uri="{63B3BB69-23CF-44E3-9099-C40C66FF867C}">
                  <a14:compatExt spid="_x0000_s238598"/>
                </a:ext>
                <a:ext uri="{FF2B5EF4-FFF2-40B4-BE49-F238E27FC236}">
                  <a16:creationId xmlns:a16="http://schemas.microsoft.com/office/drawing/2014/main" id="{00000000-0008-0000-0300-000006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655320</xdr:colOff>
          <xdr:row>39</xdr:row>
          <xdr:rowOff>0</xdr:rowOff>
        </xdr:from>
        <xdr:to>
          <xdr:col>2</xdr:col>
          <xdr:colOff>0</xdr:colOff>
          <xdr:row>40</xdr:row>
          <xdr:rowOff>7620</xdr:rowOff>
        </xdr:to>
        <xdr:sp macro="" textlink="">
          <xdr:nvSpPr>
            <xdr:cNvPr id="238599" name="Check Box 7" hidden="1">
              <a:extLst>
                <a:ext uri="{63B3BB69-23CF-44E3-9099-C40C66FF867C}">
                  <a14:compatExt spid="_x0000_s238599"/>
                </a:ext>
                <a:ext uri="{FF2B5EF4-FFF2-40B4-BE49-F238E27FC236}">
                  <a16:creationId xmlns:a16="http://schemas.microsoft.com/office/drawing/2014/main" id="{00000000-0008-0000-0300-000007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655320</xdr:colOff>
          <xdr:row>39</xdr:row>
          <xdr:rowOff>0</xdr:rowOff>
        </xdr:from>
        <xdr:to>
          <xdr:col>3</xdr:col>
          <xdr:colOff>0</xdr:colOff>
          <xdr:row>40</xdr:row>
          <xdr:rowOff>7620</xdr:rowOff>
        </xdr:to>
        <xdr:sp macro="" textlink="">
          <xdr:nvSpPr>
            <xdr:cNvPr id="238600" name="Check Box 8" hidden="1">
              <a:extLst>
                <a:ext uri="{63B3BB69-23CF-44E3-9099-C40C66FF867C}">
                  <a14:compatExt spid="_x0000_s238600"/>
                </a:ext>
                <a:ext uri="{FF2B5EF4-FFF2-40B4-BE49-F238E27FC236}">
                  <a16:creationId xmlns:a16="http://schemas.microsoft.com/office/drawing/2014/main" id="{00000000-0008-0000-0300-000008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655320</xdr:colOff>
          <xdr:row>40</xdr:row>
          <xdr:rowOff>0</xdr:rowOff>
        </xdr:from>
        <xdr:to>
          <xdr:col>2</xdr:col>
          <xdr:colOff>0</xdr:colOff>
          <xdr:row>41</xdr:row>
          <xdr:rowOff>7620</xdr:rowOff>
        </xdr:to>
        <xdr:sp macro="" textlink="">
          <xdr:nvSpPr>
            <xdr:cNvPr id="238601" name="Check Box 9" hidden="1">
              <a:extLst>
                <a:ext uri="{63B3BB69-23CF-44E3-9099-C40C66FF867C}">
                  <a14:compatExt spid="_x0000_s238601"/>
                </a:ext>
                <a:ext uri="{FF2B5EF4-FFF2-40B4-BE49-F238E27FC236}">
                  <a16:creationId xmlns:a16="http://schemas.microsoft.com/office/drawing/2014/main" id="{00000000-0008-0000-0300-000009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655320</xdr:colOff>
          <xdr:row>40</xdr:row>
          <xdr:rowOff>0</xdr:rowOff>
        </xdr:from>
        <xdr:to>
          <xdr:col>3</xdr:col>
          <xdr:colOff>0</xdr:colOff>
          <xdr:row>41</xdr:row>
          <xdr:rowOff>7620</xdr:rowOff>
        </xdr:to>
        <xdr:sp macro="" textlink="">
          <xdr:nvSpPr>
            <xdr:cNvPr id="238602" name="Check Box 10" hidden="1">
              <a:extLst>
                <a:ext uri="{63B3BB69-23CF-44E3-9099-C40C66FF867C}">
                  <a14:compatExt spid="_x0000_s238602"/>
                </a:ext>
                <a:ext uri="{FF2B5EF4-FFF2-40B4-BE49-F238E27FC236}">
                  <a16:creationId xmlns:a16="http://schemas.microsoft.com/office/drawing/2014/main" id="{00000000-0008-0000-0300-00000A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655320</xdr:colOff>
          <xdr:row>41</xdr:row>
          <xdr:rowOff>0</xdr:rowOff>
        </xdr:from>
        <xdr:to>
          <xdr:col>2</xdr:col>
          <xdr:colOff>0</xdr:colOff>
          <xdr:row>42</xdr:row>
          <xdr:rowOff>7620</xdr:rowOff>
        </xdr:to>
        <xdr:sp macro="" textlink="">
          <xdr:nvSpPr>
            <xdr:cNvPr id="238603" name="Check Box 11" hidden="1">
              <a:extLst>
                <a:ext uri="{63B3BB69-23CF-44E3-9099-C40C66FF867C}">
                  <a14:compatExt spid="_x0000_s238603"/>
                </a:ext>
                <a:ext uri="{FF2B5EF4-FFF2-40B4-BE49-F238E27FC236}">
                  <a16:creationId xmlns:a16="http://schemas.microsoft.com/office/drawing/2014/main" id="{00000000-0008-0000-0300-00000B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655320</xdr:colOff>
          <xdr:row>41</xdr:row>
          <xdr:rowOff>0</xdr:rowOff>
        </xdr:from>
        <xdr:to>
          <xdr:col>3</xdr:col>
          <xdr:colOff>0</xdr:colOff>
          <xdr:row>42</xdr:row>
          <xdr:rowOff>7620</xdr:rowOff>
        </xdr:to>
        <xdr:sp macro="" textlink="">
          <xdr:nvSpPr>
            <xdr:cNvPr id="238604" name="Check Box 12" hidden="1">
              <a:extLst>
                <a:ext uri="{63B3BB69-23CF-44E3-9099-C40C66FF867C}">
                  <a14:compatExt spid="_x0000_s238604"/>
                </a:ext>
                <a:ext uri="{FF2B5EF4-FFF2-40B4-BE49-F238E27FC236}">
                  <a16:creationId xmlns:a16="http://schemas.microsoft.com/office/drawing/2014/main" id="{00000000-0008-0000-0300-00000C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655320</xdr:colOff>
          <xdr:row>42</xdr:row>
          <xdr:rowOff>0</xdr:rowOff>
        </xdr:from>
        <xdr:to>
          <xdr:col>2</xdr:col>
          <xdr:colOff>0</xdr:colOff>
          <xdr:row>43</xdr:row>
          <xdr:rowOff>7620</xdr:rowOff>
        </xdr:to>
        <xdr:sp macro="" textlink="">
          <xdr:nvSpPr>
            <xdr:cNvPr id="238605" name="Check Box 13" hidden="1">
              <a:extLst>
                <a:ext uri="{63B3BB69-23CF-44E3-9099-C40C66FF867C}">
                  <a14:compatExt spid="_x0000_s238605"/>
                </a:ext>
                <a:ext uri="{FF2B5EF4-FFF2-40B4-BE49-F238E27FC236}">
                  <a16:creationId xmlns:a16="http://schemas.microsoft.com/office/drawing/2014/main" id="{00000000-0008-0000-0300-00000D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655320</xdr:colOff>
          <xdr:row>42</xdr:row>
          <xdr:rowOff>0</xdr:rowOff>
        </xdr:from>
        <xdr:to>
          <xdr:col>3</xdr:col>
          <xdr:colOff>0</xdr:colOff>
          <xdr:row>43</xdr:row>
          <xdr:rowOff>7620</xdr:rowOff>
        </xdr:to>
        <xdr:sp macro="" textlink="">
          <xdr:nvSpPr>
            <xdr:cNvPr id="238606" name="Check Box 14" hidden="1">
              <a:extLst>
                <a:ext uri="{63B3BB69-23CF-44E3-9099-C40C66FF867C}">
                  <a14:compatExt spid="_x0000_s238606"/>
                </a:ext>
                <a:ext uri="{FF2B5EF4-FFF2-40B4-BE49-F238E27FC236}">
                  <a16:creationId xmlns:a16="http://schemas.microsoft.com/office/drawing/2014/main" id="{00000000-0008-0000-0300-00000E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655320</xdr:colOff>
          <xdr:row>43</xdr:row>
          <xdr:rowOff>0</xdr:rowOff>
        </xdr:from>
        <xdr:to>
          <xdr:col>2</xdr:col>
          <xdr:colOff>0</xdr:colOff>
          <xdr:row>44</xdr:row>
          <xdr:rowOff>7620</xdr:rowOff>
        </xdr:to>
        <xdr:sp macro="" textlink="">
          <xdr:nvSpPr>
            <xdr:cNvPr id="238607" name="Check Box 15" hidden="1">
              <a:extLst>
                <a:ext uri="{63B3BB69-23CF-44E3-9099-C40C66FF867C}">
                  <a14:compatExt spid="_x0000_s238607"/>
                </a:ext>
                <a:ext uri="{FF2B5EF4-FFF2-40B4-BE49-F238E27FC236}">
                  <a16:creationId xmlns:a16="http://schemas.microsoft.com/office/drawing/2014/main" id="{00000000-0008-0000-0300-00000F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655320</xdr:colOff>
          <xdr:row>43</xdr:row>
          <xdr:rowOff>0</xdr:rowOff>
        </xdr:from>
        <xdr:to>
          <xdr:col>3</xdr:col>
          <xdr:colOff>0</xdr:colOff>
          <xdr:row>44</xdr:row>
          <xdr:rowOff>7620</xdr:rowOff>
        </xdr:to>
        <xdr:sp macro="" textlink="">
          <xdr:nvSpPr>
            <xdr:cNvPr id="238608" name="Check Box 16" hidden="1">
              <a:extLst>
                <a:ext uri="{63B3BB69-23CF-44E3-9099-C40C66FF867C}">
                  <a14:compatExt spid="_x0000_s238608"/>
                </a:ext>
                <a:ext uri="{FF2B5EF4-FFF2-40B4-BE49-F238E27FC236}">
                  <a16:creationId xmlns:a16="http://schemas.microsoft.com/office/drawing/2014/main" id="{00000000-0008-0000-0300-000010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655320</xdr:colOff>
          <xdr:row>44</xdr:row>
          <xdr:rowOff>0</xdr:rowOff>
        </xdr:from>
        <xdr:to>
          <xdr:col>2</xdr:col>
          <xdr:colOff>0</xdr:colOff>
          <xdr:row>45</xdr:row>
          <xdr:rowOff>7620</xdr:rowOff>
        </xdr:to>
        <xdr:sp macro="" textlink="">
          <xdr:nvSpPr>
            <xdr:cNvPr id="238609" name="Check Box 17" hidden="1">
              <a:extLst>
                <a:ext uri="{63B3BB69-23CF-44E3-9099-C40C66FF867C}">
                  <a14:compatExt spid="_x0000_s238609"/>
                </a:ext>
                <a:ext uri="{FF2B5EF4-FFF2-40B4-BE49-F238E27FC236}">
                  <a16:creationId xmlns:a16="http://schemas.microsoft.com/office/drawing/2014/main" id="{00000000-0008-0000-0300-000011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655320</xdr:colOff>
          <xdr:row>44</xdr:row>
          <xdr:rowOff>0</xdr:rowOff>
        </xdr:from>
        <xdr:to>
          <xdr:col>3</xdr:col>
          <xdr:colOff>0</xdr:colOff>
          <xdr:row>45</xdr:row>
          <xdr:rowOff>7620</xdr:rowOff>
        </xdr:to>
        <xdr:sp macro="" textlink="">
          <xdr:nvSpPr>
            <xdr:cNvPr id="238610" name="Check Box 18" hidden="1">
              <a:extLst>
                <a:ext uri="{63B3BB69-23CF-44E3-9099-C40C66FF867C}">
                  <a14:compatExt spid="_x0000_s238610"/>
                </a:ext>
                <a:ext uri="{FF2B5EF4-FFF2-40B4-BE49-F238E27FC236}">
                  <a16:creationId xmlns:a16="http://schemas.microsoft.com/office/drawing/2014/main" id="{00000000-0008-0000-0300-000012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655320</xdr:colOff>
          <xdr:row>45</xdr:row>
          <xdr:rowOff>0</xdr:rowOff>
        </xdr:from>
        <xdr:to>
          <xdr:col>2</xdr:col>
          <xdr:colOff>0</xdr:colOff>
          <xdr:row>46</xdr:row>
          <xdr:rowOff>7620</xdr:rowOff>
        </xdr:to>
        <xdr:sp macro="" textlink="">
          <xdr:nvSpPr>
            <xdr:cNvPr id="238611" name="Check Box 19" hidden="1">
              <a:extLst>
                <a:ext uri="{63B3BB69-23CF-44E3-9099-C40C66FF867C}">
                  <a14:compatExt spid="_x0000_s238611"/>
                </a:ext>
                <a:ext uri="{FF2B5EF4-FFF2-40B4-BE49-F238E27FC236}">
                  <a16:creationId xmlns:a16="http://schemas.microsoft.com/office/drawing/2014/main" id="{00000000-0008-0000-0300-000013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655320</xdr:colOff>
          <xdr:row>45</xdr:row>
          <xdr:rowOff>0</xdr:rowOff>
        </xdr:from>
        <xdr:to>
          <xdr:col>3</xdr:col>
          <xdr:colOff>0</xdr:colOff>
          <xdr:row>46</xdr:row>
          <xdr:rowOff>7620</xdr:rowOff>
        </xdr:to>
        <xdr:sp macro="" textlink="">
          <xdr:nvSpPr>
            <xdr:cNvPr id="238612" name="Check Box 20" hidden="1">
              <a:extLst>
                <a:ext uri="{63B3BB69-23CF-44E3-9099-C40C66FF867C}">
                  <a14:compatExt spid="_x0000_s238612"/>
                </a:ext>
                <a:ext uri="{FF2B5EF4-FFF2-40B4-BE49-F238E27FC236}">
                  <a16:creationId xmlns:a16="http://schemas.microsoft.com/office/drawing/2014/main" id="{00000000-0008-0000-0300-000014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655320</xdr:colOff>
          <xdr:row>46</xdr:row>
          <xdr:rowOff>0</xdr:rowOff>
        </xdr:from>
        <xdr:to>
          <xdr:col>2</xdr:col>
          <xdr:colOff>0</xdr:colOff>
          <xdr:row>47</xdr:row>
          <xdr:rowOff>7620</xdr:rowOff>
        </xdr:to>
        <xdr:sp macro="" textlink="">
          <xdr:nvSpPr>
            <xdr:cNvPr id="238613" name="Check Box 21" hidden="1">
              <a:extLst>
                <a:ext uri="{63B3BB69-23CF-44E3-9099-C40C66FF867C}">
                  <a14:compatExt spid="_x0000_s238613"/>
                </a:ext>
                <a:ext uri="{FF2B5EF4-FFF2-40B4-BE49-F238E27FC236}">
                  <a16:creationId xmlns:a16="http://schemas.microsoft.com/office/drawing/2014/main" id="{00000000-0008-0000-0300-000015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655320</xdr:colOff>
          <xdr:row>46</xdr:row>
          <xdr:rowOff>0</xdr:rowOff>
        </xdr:from>
        <xdr:to>
          <xdr:col>3</xdr:col>
          <xdr:colOff>0</xdr:colOff>
          <xdr:row>47</xdr:row>
          <xdr:rowOff>7620</xdr:rowOff>
        </xdr:to>
        <xdr:sp macro="" textlink="">
          <xdr:nvSpPr>
            <xdr:cNvPr id="238614" name="Check Box 22" hidden="1">
              <a:extLst>
                <a:ext uri="{63B3BB69-23CF-44E3-9099-C40C66FF867C}">
                  <a14:compatExt spid="_x0000_s238614"/>
                </a:ext>
                <a:ext uri="{FF2B5EF4-FFF2-40B4-BE49-F238E27FC236}">
                  <a16:creationId xmlns:a16="http://schemas.microsoft.com/office/drawing/2014/main" id="{00000000-0008-0000-0300-000016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655320</xdr:colOff>
          <xdr:row>47</xdr:row>
          <xdr:rowOff>0</xdr:rowOff>
        </xdr:from>
        <xdr:to>
          <xdr:col>2</xdr:col>
          <xdr:colOff>0</xdr:colOff>
          <xdr:row>48</xdr:row>
          <xdr:rowOff>7620</xdr:rowOff>
        </xdr:to>
        <xdr:sp macro="" textlink="">
          <xdr:nvSpPr>
            <xdr:cNvPr id="238615" name="Check Box 23" hidden="1">
              <a:extLst>
                <a:ext uri="{63B3BB69-23CF-44E3-9099-C40C66FF867C}">
                  <a14:compatExt spid="_x0000_s238615"/>
                </a:ext>
                <a:ext uri="{FF2B5EF4-FFF2-40B4-BE49-F238E27FC236}">
                  <a16:creationId xmlns:a16="http://schemas.microsoft.com/office/drawing/2014/main" id="{00000000-0008-0000-0300-000017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655320</xdr:colOff>
          <xdr:row>47</xdr:row>
          <xdr:rowOff>0</xdr:rowOff>
        </xdr:from>
        <xdr:to>
          <xdr:col>3</xdr:col>
          <xdr:colOff>0</xdr:colOff>
          <xdr:row>48</xdr:row>
          <xdr:rowOff>7620</xdr:rowOff>
        </xdr:to>
        <xdr:sp macro="" textlink="">
          <xdr:nvSpPr>
            <xdr:cNvPr id="238616" name="Check Box 24" hidden="1">
              <a:extLst>
                <a:ext uri="{63B3BB69-23CF-44E3-9099-C40C66FF867C}">
                  <a14:compatExt spid="_x0000_s238616"/>
                </a:ext>
                <a:ext uri="{FF2B5EF4-FFF2-40B4-BE49-F238E27FC236}">
                  <a16:creationId xmlns:a16="http://schemas.microsoft.com/office/drawing/2014/main" id="{00000000-0008-0000-0300-000018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655320</xdr:colOff>
          <xdr:row>48</xdr:row>
          <xdr:rowOff>0</xdr:rowOff>
        </xdr:from>
        <xdr:to>
          <xdr:col>2</xdr:col>
          <xdr:colOff>0</xdr:colOff>
          <xdr:row>49</xdr:row>
          <xdr:rowOff>7620</xdr:rowOff>
        </xdr:to>
        <xdr:sp macro="" textlink="">
          <xdr:nvSpPr>
            <xdr:cNvPr id="238617" name="Check Box 25" hidden="1">
              <a:extLst>
                <a:ext uri="{63B3BB69-23CF-44E3-9099-C40C66FF867C}">
                  <a14:compatExt spid="_x0000_s238617"/>
                </a:ext>
                <a:ext uri="{FF2B5EF4-FFF2-40B4-BE49-F238E27FC236}">
                  <a16:creationId xmlns:a16="http://schemas.microsoft.com/office/drawing/2014/main" id="{00000000-0008-0000-0300-000019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655320</xdr:colOff>
          <xdr:row>48</xdr:row>
          <xdr:rowOff>0</xdr:rowOff>
        </xdr:from>
        <xdr:to>
          <xdr:col>3</xdr:col>
          <xdr:colOff>0</xdr:colOff>
          <xdr:row>49</xdr:row>
          <xdr:rowOff>7620</xdr:rowOff>
        </xdr:to>
        <xdr:sp macro="" textlink="">
          <xdr:nvSpPr>
            <xdr:cNvPr id="238618" name="Check Box 26" hidden="1">
              <a:extLst>
                <a:ext uri="{63B3BB69-23CF-44E3-9099-C40C66FF867C}">
                  <a14:compatExt spid="_x0000_s238618"/>
                </a:ext>
                <a:ext uri="{FF2B5EF4-FFF2-40B4-BE49-F238E27FC236}">
                  <a16:creationId xmlns:a16="http://schemas.microsoft.com/office/drawing/2014/main" id="{00000000-0008-0000-0300-00001A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655320</xdr:colOff>
          <xdr:row>49</xdr:row>
          <xdr:rowOff>0</xdr:rowOff>
        </xdr:from>
        <xdr:to>
          <xdr:col>2</xdr:col>
          <xdr:colOff>0</xdr:colOff>
          <xdr:row>50</xdr:row>
          <xdr:rowOff>7620</xdr:rowOff>
        </xdr:to>
        <xdr:sp macro="" textlink="">
          <xdr:nvSpPr>
            <xdr:cNvPr id="238619" name="Check Box 27" hidden="1">
              <a:extLst>
                <a:ext uri="{63B3BB69-23CF-44E3-9099-C40C66FF867C}">
                  <a14:compatExt spid="_x0000_s238619"/>
                </a:ext>
                <a:ext uri="{FF2B5EF4-FFF2-40B4-BE49-F238E27FC236}">
                  <a16:creationId xmlns:a16="http://schemas.microsoft.com/office/drawing/2014/main" id="{00000000-0008-0000-0300-00001B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655320</xdr:colOff>
          <xdr:row>49</xdr:row>
          <xdr:rowOff>0</xdr:rowOff>
        </xdr:from>
        <xdr:to>
          <xdr:col>3</xdr:col>
          <xdr:colOff>0</xdr:colOff>
          <xdr:row>50</xdr:row>
          <xdr:rowOff>7620</xdr:rowOff>
        </xdr:to>
        <xdr:sp macro="" textlink="">
          <xdr:nvSpPr>
            <xdr:cNvPr id="238620" name="Check Box 28" hidden="1">
              <a:extLst>
                <a:ext uri="{63B3BB69-23CF-44E3-9099-C40C66FF867C}">
                  <a14:compatExt spid="_x0000_s238620"/>
                </a:ext>
                <a:ext uri="{FF2B5EF4-FFF2-40B4-BE49-F238E27FC236}">
                  <a16:creationId xmlns:a16="http://schemas.microsoft.com/office/drawing/2014/main" id="{00000000-0008-0000-0300-00001C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655320</xdr:colOff>
          <xdr:row>50</xdr:row>
          <xdr:rowOff>0</xdr:rowOff>
        </xdr:from>
        <xdr:to>
          <xdr:col>2</xdr:col>
          <xdr:colOff>0</xdr:colOff>
          <xdr:row>51</xdr:row>
          <xdr:rowOff>7620</xdr:rowOff>
        </xdr:to>
        <xdr:sp macro="" textlink="">
          <xdr:nvSpPr>
            <xdr:cNvPr id="238621" name="Check Box 29" hidden="1">
              <a:extLst>
                <a:ext uri="{63B3BB69-23CF-44E3-9099-C40C66FF867C}">
                  <a14:compatExt spid="_x0000_s238621"/>
                </a:ext>
                <a:ext uri="{FF2B5EF4-FFF2-40B4-BE49-F238E27FC236}">
                  <a16:creationId xmlns:a16="http://schemas.microsoft.com/office/drawing/2014/main" id="{00000000-0008-0000-0300-00001D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655320</xdr:colOff>
          <xdr:row>50</xdr:row>
          <xdr:rowOff>0</xdr:rowOff>
        </xdr:from>
        <xdr:to>
          <xdr:col>3</xdr:col>
          <xdr:colOff>0</xdr:colOff>
          <xdr:row>51</xdr:row>
          <xdr:rowOff>7620</xdr:rowOff>
        </xdr:to>
        <xdr:sp macro="" textlink="">
          <xdr:nvSpPr>
            <xdr:cNvPr id="238622" name="Check Box 30" hidden="1">
              <a:extLst>
                <a:ext uri="{63B3BB69-23CF-44E3-9099-C40C66FF867C}">
                  <a14:compatExt spid="_x0000_s238622"/>
                </a:ext>
                <a:ext uri="{FF2B5EF4-FFF2-40B4-BE49-F238E27FC236}">
                  <a16:creationId xmlns:a16="http://schemas.microsoft.com/office/drawing/2014/main" id="{00000000-0008-0000-0300-00001E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655320</xdr:colOff>
          <xdr:row>51</xdr:row>
          <xdr:rowOff>0</xdr:rowOff>
        </xdr:from>
        <xdr:to>
          <xdr:col>3</xdr:col>
          <xdr:colOff>0</xdr:colOff>
          <xdr:row>52</xdr:row>
          <xdr:rowOff>7620</xdr:rowOff>
        </xdr:to>
        <xdr:sp macro="" textlink="">
          <xdr:nvSpPr>
            <xdr:cNvPr id="238623" name="Check Box 31" hidden="1">
              <a:extLst>
                <a:ext uri="{63B3BB69-23CF-44E3-9099-C40C66FF867C}">
                  <a14:compatExt spid="_x0000_s238623"/>
                </a:ext>
                <a:ext uri="{FF2B5EF4-FFF2-40B4-BE49-F238E27FC236}">
                  <a16:creationId xmlns:a16="http://schemas.microsoft.com/office/drawing/2014/main" id="{00000000-0008-0000-0300-00001F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655320</xdr:colOff>
          <xdr:row>36</xdr:row>
          <xdr:rowOff>0</xdr:rowOff>
        </xdr:from>
        <xdr:to>
          <xdr:col>4</xdr:col>
          <xdr:colOff>0</xdr:colOff>
          <xdr:row>37</xdr:row>
          <xdr:rowOff>7620</xdr:rowOff>
        </xdr:to>
        <xdr:sp macro="" textlink="">
          <xdr:nvSpPr>
            <xdr:cNvPr id="238624" name="Check Box 32" hidden="1">
              <a:extLst>
                <a:ext uri="{63B3BB69-23CF-44E3-9099-C40C66FF867C}">
                  <a14:compatExt spid="_x0000_s238624"/>
                </a:ext>
                <a:ext uri="{FF2B5EF4-FFF2-40B4-BE49-F238E27FC236}">
                  <a16:creationId xmlns:a16="http://schemas.microsoft.com/office/drawing/2014/main" id="{00000000-0008-0000-0300-000020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655320</xdr:colOff>
          <xdr:row>36</xdr:row>
          <xdr:rowOff>0</xdr:rowOff>
        </xdr:from>
        <xdr:to>
          <xdr:col>5</xdr:col>
          <xdr:colOff>0</xdr:colOff>
          <xdr:row>37</xdr:row>
          <xdr:rowOff>7620</xdr:rowOff>
        </xdr:to>
        <xdr:sp macro="" textlink="">
          <xdr:nvSpPr>
            <xdr:cNvPr id="238625" name="Check Box 33" hidden="1">
              <a:extLst>
                <a:ext uri="{63B3BB69-23CF-44E3-9099-C40C66FF867C}">
                  <a14:compatExt spid="_x0000_s238625"/>
                </a:ext>
                <a:ext uri="{FF2B5EF4-FFF2-40B4-BE49-F238E27FC236}">
                  <a16:creationId xmlns:a16="http://schemas.microsoft.com/office/drawing/2014/main" id="{00000000-0008-0000-0300-000021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655320</xdr:colOff>
          <xdr:row>36</xdr:row>
          <xdr:rowOff>0</xdr:rowOff>
        </xdr:from>
        <xdr:to>
          <xdr:col>6</xdr:col>
          <xdr:colOff>0</xdr:colOff>
          <xdr:row>37</xdr:row>
          <xdr:rowOff>7620</xdr:rowOff>
        </xdr:to>
        <xdr:sp macro="" textlink="">
          <xdr:nvSpPr>
            <xdr:cNvPr id="238626" name="Check Box 34" hidden="1">
              <a:extLst>
                <a:ext uri="{63B3BB69-23CF-44E3-9099-C40C66FF867C}">
                  <a14:compatExt spid="_x0000_s238626"/>
                </a:ext>
                <a:ext uri="{FF2B5EF4-FFF2-40B4-BE49-F238E27FC236}">
                  <a16:creationId xmlns:a16="http://schemas.microsoft.com/office/drawing/2014/main" id="{00000000-0008-0000-0300-000022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655320</xdr:colOff>
          <xdr:row>36</xdr:row>
          <xdr:rowOff>0</xdr:rowOff>
        </xdr:from>
        <xdr:to>
          <xdr:col>7</xdr:col>
          <xdr:colOff>0</xdr:colOff>
          <xdr:row>37</xdr:row>
          <xdr:rowOff>7620</xdr:rowOff>
        </xdr:to>
        <xdr:sp macro="" textlink="">
          <xdr:nvSpPr>
            <xdr:cNvPr id="238627" name="Check Box 35" hidden="1">
              <a:extLst>
                <a:ext uri="{63B3BB69-23CF-44E3-9099-C40C66FF867C}">
                  <a14:compatExt spid="_x0000_s238627"/>
                </a:ext>
                <a:ext uri="{FF2B5EF4-FFF2-40B4-BE49-F238E27FC236}">
                  <a16:creationId xmlns:a16="http://schemas.microsoft.com/office/drawing/2014/main" id="{00000000-0008-0000-0300-000023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655320</xdr:colOff>
          <xdr:row>37</xdr:row>
          <xdr:rowOff>0</xdr:rowOff>
        </xdr:from>
        <xdr:to>
          <xdr:col>4</xdr:col>
          <xdr:colOff>0</xdr:colOff>
          <xdr:row>38</xdr:row>
          <xdr:rowOff>7620</xdr:rowOff>
        </xdr:to>
        <xdr:sp macro="" textlink="">
          <xdr:nvSpPr>
            <xdr:cNvPr id="238628" name="Check Box 36" hidden="1">
              <a:extLst>
                <a:ext uri="{63B3BB69-23CF-44E3-9099-C40C66FF867C}">
                  <a14:compatExt spid="_x0000_s238628"/>
                </a:ext>
                <a:ext uri="{FF2B5EF4-FFF2-40B4-BE49-F238E27FC236}">
                  <a16:creationId xmlns:a16="http://schemas.microsoft.com/office/drawing/2014/main" id="{00000000-0008-0000-0300-000024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655320</xdr:colOff>
          <xdr:row>37</xdr:row>
          <xdr:rowOff>0</xdr:rowOff>
        </xdr:from>
        <xdr:to>
          <xdr:col>5</xdr:col>
          <xdr:colOff>0</xdr:colOff>
          <xdr:row>38</xdr:row>
          <xdr:rowOff>7620</xdr:rowOff>
        </xdr:to>
        <xdr:sp macro="" textlink="">
          <xdr:nvSpPr>
            <xdr:cNvPr id="238629" name="Check Box 37" hidden="1">
              <a:extLst>
                <a:ext uri="{63B3BB69-23CF-44E3-9099-C40C66FF867C}">
                  <a14:compatExt spid="_x0000_s238629"/>
                </a:ext>
                <a:ext uri="{FF2B5EF4-FFF2-40B4-BE49-F238E27FC236}">
                  <a16:creationId xmlns:a16="http://schemas.microsoft.com/office/drawing/2014/main" id="{00000000-0008-0000-0300-000025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655320</xdr:colOff>
          <xdr:row>37</xdr:row>
          <xdr:rowOff>0</xdr:rowOff>
        </xdr:from>
        <xdr:to>
          <xdr:col>6</xdr:col>
          <xdr:colOff>0</xdr:colOff>
          <xdr:row>38</xdr:row>
          <xdr:rowOff>7620</xdr:rowOff>
        </xdr:to>
        <xdr:sp macro="" textlink="">
          <xdr:nvSpPr>
            <xdr:cNvPr id="238630" name="Check Box 38" hidden="1">
              <a:extLst>
                <a:ext uri="{63B3BB69-23CF-44E3-9099-C40C66FF867C}">
                  <a14:compatExt spid="_x0000_s238630"/>
                </a:ext>
                <a:ext uri="{FF2B5EF4-FFF2-40B4-BE49-F238E27FC236}">
                  <a16:creationId xmlns:a16="http://schemas.microsoft.com/office/drawing/2014/main" id="{00000000-0008-0000-0300-000026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655320</xdr:colOff>
          <xdr:row>37</xdr:row>
          <xdr:rowOff>0</xdr:rowOff>
        </xdr:from>
        <xdr:to>
          <xdr:col>7</xdr:col>
          <xdr:colOff>0</xdr:colOff>
          <xdr:row>38</xdr:row>
          <xdr:rowOff>7620</xdr:rowOff>
        </xdr:to>
        <xdr:sp macro="" textlink="">
          <xdr:nvSpPr>
            <xdr:cNvPr id="238631" name="Check Box 39" hidden="1">
              <a:extLst>
                <a:ext uri="{63B3BB69-23CF-44E3-9099-C40C66FF867C}">
                  <a14:compatExt spid="_x0000_s238631"/>
                </a:ext>
                <a:ext uri="{FF2B5EF4-FFF2-40B4-BE49-F238E27FC236}">
                  <a16:creationId xmlns:a16="http://schemas.microsoft.com/office/drawing/2014/main" id="{00000000-0008-0000-0300-000027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655320</xdr:colOff>
          <xdr:row>38</xdr:row>
          <xdr:rowOff>0</xdr:rowOff>
        </xdr:from>
        <xdr:to>
          <xdr:col>4</xdr:col>
          <xdr:colOff>0</xdr:colOff>
          <xdr:row>39</xdr:row>
          <xdr:rowOff>7620</xdr:rowOff>
        </xdr:to>
        <xdr:sp macro="" textlink="">
          <xdr:nvSpPr>
            <xdr:cNvPr id="238632" name="Check Box 40" hidden="1">
              <a:extLst>
                <a:ext uri="{63B3BB69-23CF-44E3-9099-C40C66FF867C}">
                  <a14:compatExt spid="_x0000_s238632"/>
                </a:ext>
                <a:ext uri="{FF2B5EF4-FFF2-40B4-BE49-F238E27FC236}">
                  <a16:creationId xmlns:a16="http://schemas.microsoft.com/office/drawing/2014/main" id="{00000000-0008-0000-0300-000028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655320</xdr:colOff>
          <xdr:row>38</xdr:row>
          <xdr:rowOff>0</xdr:rowOff>
        </xdr:from>
        <xdr:to>
          <xdr:col>5</xdr:col>
          <xdr:colOff>0</xdr:colOff>
          <xdr:row>39</xdr:row>
          <xdr:rowOff>7620</xdr:rowOff>
        </xdr:to>
        <xdr:sp macro="" textlink="">
          <xdr:nvSpPr>
            <xdr:cNvPr id="238633" name="Check Box 41" hidden="1">
              <a:extLst>
                <a:ext uri="{63B3BB69-23CF-44E3-9099-C40C66FF867C}">
                  <a14:compatExt spid="_x0000_s238633"/>
                </a:ext>
                <a:ext uri="{FF2B5EF4-FFF2-40B4-BE49-F238E27FC236}">
                  <a16:creationId xmlns:a16="http://schemas.microsoft.com/office/drawing/2014/main" id="{00000000-0008-0000-0300-000029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655320</xdr:colOff>
          <xdr:row>38</xdr:row>
          <xdr:rowOff>0</xdr:rowOff>
        </xdr:from>
        <xdr:to>
          <xdr:col>6</xdr:col>
          <xdr:colOff>0</xdr:colOff>
          <xdr:row>39</xdr:row>
          <xdr:rowOff>7620</xdr:rowOff>
        </xdr:to>
        <xdr:sp macro="" textlink="">
          <xdr:nvSpPr>
            <xdr:cNvPr id="238634" name="Check Box 42" hidden="1">
              <a:extLst>
                <a:ext uri="{63B3BB69-23CF-44E3-9099-C40C66FF867C}">
                  <a14:compatExt spid="_x0000_s238634"/>
                </a:ext>
                <a:ext uri="{FF2B5EF4-FFF2-40B4-BE49-F238E27FC236}">
                  <a16:creationId xmlns:a16="http://schemas.microsoft.com/office/drawing/2014/main" id="{00000000-0008-0000-0300-00002A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655320</xdr:colOff>
          <xdr:row>38</xdr:row>
          <xdr:rowOff>0</xdr:rowOff>
        </xdr:from>
        <xdr:to>
          <xdr:col>7</xdr:col>
          <xdr:colOff>0</xdr:colOff>
          <xdr:row>39</xdr:row>
          <xdr:rowOff>7620</xdr:rowOff>
        </xdr:to>
        <xdr:sp macro="" textlink="">
          <xdr:nvSpPr>
            <xdr:cNvPr id="238635" name="Check Box 43" hidden="1">
              <a:extLst>
                <a:ext uri="{63B3BB69-23CF-44E3-9099-C40C66FF867C}">
                  <a14:compatExt spid="_x0000_s238635"/>
                </a:ext>
                <a:ext uri="{FF2B5EF4-FFF2-40B4-BE49-F238E27FC236}">
                  <a16:creationId xmlns:a16="http://schemas.microsoft.com/office/drawing/2014/main" id="{00000000-0008-0000-0300-00002B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655320</xdr:colOff>
          <xdr:row>39</xdr:row>
          <xdr:rowOff>0</xdr:rowOff>
        </xdr:from>
        <xdr:to>
          <xdr:col>4</xdr:col>
          <xdr:colOff>0</xdr:colOff>
          <xdr:row>40</xdr:row>
          <xdr:rowOff>7620</xdr:rowOff>
        </xdr:to>
        <xdr:sp macro="" textlink="">
          <xdr:nvSpPr>
            <xdr:cNvPr id="238636" name="Check Box 44" hidden="1">
              <a:extLst>
                <a:ext uri="{63B3BB69-23CF-44E3-9099-C40C66FF867C}">
                  <a14:compatExt spid="_x0000_s238636"/>
                </a:ext>
                <a:ext uri="{FF2B5EF4-FFF2-40B4-BE49-F238E27FC236}">
                  <a16:creationId xmlns:a16="http://schemas.microsoft.com/office/drawing/2014/main" id="{00000000-0008-0000-0300-00002C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655320</xdr:colOff>
          <xdr:row>39</xdr:row>
          <xdr:rowOff>0</xdr:rowOff>
        </xdr:from>
        <xdr:to>
          <xdr:col>5</xdr:col>
          <xdr:colOff>0</xdr:colOff>
          <xdr:row>40</xdr:row>
          <xdr:rowOff>7620</xdr:rowOff>
        </xdr:to>
        <xdr:sp macro="" textlink="">
          <xdr:nvSpPr>
            <xdr:cNvPr id="238637" name="Check Box 45" hidden="1">
              <a:extLst>
                <a:ext uri="{63B3BB69-23CF-44E3-9099-C40C66FF867C}">
                  <a14:compatExt spid="_x0000_s238637"/>
                </a:ext>
                <a:ext uri="{FF2B5EF4-FFF2-40B4-BE49-F238E27FC236}">
                  <a16:creationId xmlns:a16="http://schemas.microsoft.com/office/drawing/2014/main" id="{00000000-0008-0000-0300-00002D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655320</xdr:colOff>
          <xdr:row>39</xdr:row>
          <xdr:rowOff>0</xdr:rowOff>
        </xdr:from>
        <xdr:to>
          <xdr:col>6</xdr:col>
          <xdr:colOff>0</xdr:colOff>
          <xdr:row>40</xdr:row>
          <xdr:rowOff>7620</xdr:rowOff>
        </xdr:to>
        <xdr:sp macro="" textlink="">
          <xdr:nvSpPr>
            <xdr:cNvPr id="238638" name="Check Box 46" hidden="1">
              <a:extLst>
                <a:ext uri="{63B3BB69-23CF-44E3-9099-C40C66FF867C}">
                  <a14:compatExt spid="_x0000_s238638"/>
                </a:ext>
                <a:ext uri="{FF2B5EF4-FFF2-40B4-BE49-F238E27FC236}">
                  <a16:creationId xmlns:a16="http://schemas.microsoft.com/office/drawing/2014/main" id="{00000000-0008-0000-0300-00002E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655320</xdr:colOff>
          <xdr:row>39</xdr:row>
          <xdr:rowOff>0</xdr:rowOff>
        </xdr:from>
        <xdr:to>
          <xdr:col>7</xdr:col>
          <xdr:colOff>0</xdr:colOff>
          <xdr:row>40</xdr:row>
          <xdr:rowOff>7620</xdr:rowOff>
        </xdr:to>
        <xdr:sp macro="" textlink="">
          <xdr:nvSpPr>
            <xdr:cNvPr id="238639" name="Check Box 47" hidden="1">
              <a:extLst>
                <a:ext uri="{63B3BB69-23CF-44E3-9099-C40C66FF867C}">
                  <a14:compatExt spid="_x0000_s238639"/>
                </a:ext>
                <a:ext uri="{FF2B5EF4-FFF2-40B4-BE49-F238E27FC236}">
                  <a16:creationId xmlns:a16="http://schemas.microsoft.com/office/drawing/2014/main" id="{00000000-0008-0000-0300-00002F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655320</xdr:colOff>
          <xdr:row>40</xdr:row>
          <xdr:rowOff>0</xdr:rowOff>
        </xdr:from>
        <xdr:to>
          <xdr:col>4</xdr:col>
          <xdr:colOff>0</xdr:colOff>
          <xdr:row>41</xdr:row>
          <xdr:rowOff>7620</xdr:rowOff>
        </xdr:to>
        <xdr:sp macro="" textlink="">
          <xdr:nvSpPr>
            <xdr:cNvPr id="238640" name="Check Box 48" hidden="1">
              <a:extLst>
                <a:ext uri="{63B3BB69-23CF-44E3-9099-C40C66FF867C}">
                  <a14:compatExt spid="_x0000_s238640"/>
                </a:ext>
                <a:ext uri="{FF2B5EF4-FFF2-40B4-BE49-F238E27FC236}">
                  <a16:creationId xmlns:a16="http://schemas.microsoft.com/office/drawing/2014/main" id="{00000000-0008-0000-0300-000030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655320</xdr:colOff>
          <xdr:row>40</xdr:row>
          <xdr:rowOff>0</xdr:rowOff>
        </xdr:from>
        <xdr:to>
          <xdr:col>5</xdr:col>
          <xdr:colOff>0</xdr:colOff>
          <xdr:row>41</xdr:row>
          <xdr:rowOff>7620</xdr:rowOff>
        </xdr:to>
        <xdr:sp macro="" textlink="">
          <xdr:nvSpPr>
            <xdr:cNvPr id="238641" name="Check Box 49" hidden="1">
              <a:extLst>
                <a:ext uri="{63B3BB69-23CF-44E3-9099-C40C66FF867C}">
                  <a14:compatExt spid="_x0000_s238641"/>
                </a:ext>
                <a:ext uri="{FF2B5EF4-FFF2-40B4-BE49-F238E27FC236}">
                  <a16:creationId xmlns:a16="http://schemas.microsoft.com/office/drawing/2014/main" id="{00000000-0008-0000-0300-000031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655320</xdr:colOff>
          <xdr:row>40</xdr:row>
          <xdr:rowOff>0</xdr:rowOff>
        </xdr:from>
        <xdr:to>
          <xdr:col>6</xdr:col>
          <xdr:colOff>0</xdr:colOff>
          <xdr:row>41</xdr:row>
          <xdr:rowOff>7620</xdr:rowOff>
        </xdr:to>
        <xdr:sp macro="" textlink="">
          <xdr:nvSpPr>
            <xdr:cNvPr id="238642" name="Check Box 50" hidden="1">
              <a:extLst>
                <a:ext uri="{63B3BB69-23CF-44E3-9099-C40C66FF867C}">
                  <a14:compatExt spid="_x0000_s238642"/>
                </a:ext>
                <a:ext uri="{FF2B5EF4-FFF2-40B4-BE49-F238E27FC236}">
                  <a16:creationId xmlns:a16="http://schemas.microsoft.com/office/drawing/2014/main" id="{00000000-0008-0000-0300-000032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655320</xdr:colOff>
          <xdr:row>40</xdr:row>
          <xdr:rowOff>0</xdr:rowOff>
        </xdr:from>
        <xdr:to>
          <xdr:col>7</xdr:col>
          <xdr:colOff>0</xdr:colOff>
          <xdr:row>41</xdr:row>
          <xdr:rowOff>7620</xdr:rowOff>
        </xdr:to>
        <xdr:sp macro="" textlink="">
          <xdr:nvSpPr>
            <xdr:cNvPr id="238643" name="Check Box 51" hidden="1">
              <a:extLst>
                <a:ext uri="{63B3BB69-23CF-44E3-9099-C40C66FF867C}">
                  <a14:compatExt spid="_x0000_s238643"/>
                </a:ext>
                <a:ext uri="{FF2B5EF4-FFF2-40B4-BE49-F238E27FC236}">
                  <a16:creationId xmlns:a16="http://schemas.microsoft.com/office/drawing/2014/main" id="{00000000-0008-0000-0300-000033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655320</xdr:colOff>
          <xdr:row>41</xdr:row>
          <xdr:rowOff>0</xdr:rowOff>
        </xdr:from>
        <xdr:to>
          <xdr:col>4</xdr:col>
          <xdr:colOff>0</xdr:colOff>
          <xdr:row>42</xdr:row>
          <xdr:rowOff>7620</xdr:rowOff>
        </xdr:to>
        <xdr:sp macro="" textlink="">
          <xdr:nvSpPr>
            <xdr:cNvPr id="238644" name="Check Box 52" hidden="1">
              <a:extLst>
                <a:ext uri="{63B3BB69-23CF-44E3-9099-C40C66FF867C}">
                  <a14:compatExt spid="_x0000_s238644"/>
                </a:ext>
                <a:ext uri="{FF2B5EF4-FFF2-40B4-BE49-F238E27FC236}">
                  <a16:creationId xmlns:a16="http://schemas.microsoft.com/office/drawing/2014/main" id="{00000000-0008-0000-0300-000034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655320</xdr:colOff>
          <xdr:row>41</xdr:row>
          <xdr:rowOff>0</xdr:rowOff>
        </xdr:from>
        <xdr:to>
          <xdr:col>5</xdr:col>
          <xdr:colOff>0</xdr:colOff>
          <xdr:row>42</xdr:row>
          <xdr:rowOff>7620</xdr:rowOff>
        </xdr:to>
        <xdr:sp macro="" textlink="">
          <xdr:nvSpPr>
            <xdr:cNvPr id="238645" name="Check Box 53" hidden="1">
              <a:extLst>
                <a:ext uri="{63B3BB69-23CF-44E3-9099-C40C66FF867C}">
                  <a14:compatExt spid="_x0000_s238645"/>
                </a:ext>
                <a:ext uri="{FF2B5EF4-FFF2-40B4-BE49-F238E27FC236}">
                  <a16:creationId xmlns:a16="http://schemas.microsoft.com/office/drawing/2014/main" id="{00000000-0008-0000-0300-000035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655320</xdr:colOff>
          <xdr:row>41</xdr:row>
          <xdr:rowOff>0</xdr:rowOff>
        </xdr:from>
        <xdr:to>
          <xdr:col>6</xdr:col>
          <xdr:colOff>0</xdr:colOff>
          <xdr:row>42</xdr:row>
          <xdr:rowOff>7620</xdr:rowOff>
        </xdr:to>
        <xdr:sp macro="" textlink="">
          <xdr:nvSpPr>
            <xdr:cNvPr id="238646" name="Check Box 54" hidden="1">
              <a:extLst>
                <a:ext uri="{63B3BB69-23CF-44E3-9099-C40C66FF867C}">
                  <a14:compatExt spid="_x0000_s238646"/>
                </a:ext>
                <a:ext uri="{FF2B5EF4-FFF2-40B4-BE49-F238E27FC236}">
                  <a16:creationId xmlns:a16="http://schemas.microsoft.com/office/drawing/2014/main" id="{00000000-0008-0000-0300-000036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655320</xdr:colOff>
          <xdr:row>41</xdr:row>
          <xdr:rowOff>0</xdr:rowOff>
        </xdr:from>
        <xdr:to>
          <xdr:col>7</xdr:col>
          <xdr:colOff>0</xdr:colOff>
          <xdr:row>42</xdr:row>
          <xdr:rowOff>7620</xdr:rowOff>
        </xdr:to>
        <xdr:sp macro="" textlink="">
          <xdr:nvSpPr>
            <xdr:cNvPr id="238647" name="Check Box 55" hidden="1">
              <a:extLst>
                <a:ext uri="{63B3BB69-23CF-44E3-9099-C40C66FF867C}">
                  <a14:compatExt spid="_x0000_s238647"/>
                </a:ext>
                <a:ext uri="{FF2B5EF4-FFF2-40B4-BE49-F238E27FC236}">
                  <a16:creationId xmlns:a16="http://schemas.microsoft.com/office/drawing/2014/main" id="{00000000-0008-0000-0300-000037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655320</xdr:colOff>
          <xdr:row>42</xdr:row>
          <xdr:rowOff>0</xdr:rowOff>
        </xdr:from>
        <xdr:to>
          <xdr:col>4</xdr:col>
          <xdr:colOff>0</xdr:colOff>
          <xdr:row>43</xdr:row>
          <xdr:rowOff>7620</xdr:rowOff>
        </xdr:to>
        <xdr:sp macro="" textlink="">
          <xdr:nvSpPr>
            <xdr:cNvPr id="238648" name="Check Box 56" hidden="1">
              <a:extLst>
                <a:ext uri="{63B3BB69-23CF-44E3-9099-C40C66FF867C}">
                  <a14:compatExt spid="_x0000_s238648"/>
                </a:ext>
                <a:ext uri="{FF2B5EF4-FFF2-40B4-BE49-F238E27FC236}">
                  <a16:creationId xmlns:a16="http://schemas.microsoft.com/office/drawing/2014/main" id="{00000000-0008-0000-0300-000038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655320</xdr:colOff>
          <xdr:row>42</xdr:row>
          <xdr:rowOff>0</xdr:rowOff>
        </xdr:from>
        <xdr:to>
          <xdr:col>5</xdr:col>
          <xdr:colOff>0</xdr:colOff>
          <xdr:row>43</xdr:row>
          <xdr:rowOff>7620</xdr:rowOff>
        </xdr:to>
        <xdr:sp macro="" textlink="">
          <xdr:nvSpPr>
            <xdr:cNvPr id="238649" name="Check Box 57" hidden="1">
              <a:extLst>
                <a:ext uri="{63B3BB69-23CF-44E3-9099-C40C66FF867C}">
                  <a14:compatExt spid="_x0000_s238649"/>
                </a:ext>
                <a:ext uri="{FF2B5EF4-FFF2-40B4-BE49-F238E27FC236}">
                  <a16:creationId xmlns:a16="http://schemas.microsoft.com/office/drawing/2014/main" id="{00000000-0008-0000-0300-000039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655320</xdr:colOff>
          <xdr:row>42</xdr:row>
          <xdr:rowOff>0</xdr:rowOff>
        </xdr:from>
        <xdr:to>
          <xdr:col>6</xdr:col>
          <xdr:colOff>0</xdr:colOff>
          <xdr:row>43</xdr:row>
          <xdr:rowOff>7620</xdr:rowOff>
        </xdr:to>
        <xdr:sp macro="" textlink="">
          <xdr:nvSpPr>
            <xdr:cNvPr id="238650" name="Check Box 58" hidden="1">
              <a:extLst>
                <a:ext uri="{63B3BB69-23CF-44E3-9099-C40C66FF867C}">
                  <a14:compatExt spid="_x0000_s238650"/>
                </a:ext>
                <a:ext uri="{FF2B5EF4-FFF2-40B4-BE49-F238E27FC236}">
                  <a16:creationId xmlns:a16="http://schemas.microsoft.com/office/drawing/2014/main" id="{00000000-0008-0000-0300-00003A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655320</xdr:colOff>
          <xdr:row>42</xdr:row>
          <xdr:rowOff>0</xdr:rowOff>
        </xdr:from>
        <xdr:to>
          <xdr:col>7</xdr:col>
          <xdr:colOff>0</xdr:colOff>
          <xdr:row>43</xdr:row>
          <xdr:rowOff>7620</xdr:rowOff>
        </xdr:to>
        <xdr:sp macro="" textlink="">
          <xdr:nvSpPr>
            <xdr:cNvPr id="238651" name="Check Box 59" hidden="1">
              <a:extLst>
                <a:ext uri="{63B3BB69-23CF-44E3-9099-C40C66FF867C}">
                  <a14:compatExt spid="_x0000_s238651"/>
                </a:ext>
                <a:ext uri="{FF2B5EF4-FFF2-40B4-BE49-F238E27FC236}">
                  <a16:creationId xmlns:a16="http://schemas.microsoft.com/office/drawing/2014/main" id="{00000000-0008-0000-0300-00003B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655320</xdr:colOff>
          <xdr:row>43</xdr:row>
          <xdr:rowOff>0</xdr:rowOff>
        </xdr:from>
        <xdr:to>
          <xdr:col>4</xdr:col>
          <xdr:colOff>0</xdr:colOff>
          <xdr:row>44</xdr:row>
          <xdr:rowOff>7620</xdr:rowOff>
        </xdr:to>
        <xdr:sp macro="" textlink="">
          <xdr:nvSpPr>
            <xdr:cNvPr id="238652" name="Check Box 60" hidden="1">
              <a:extLst>
                <a:ext uri="{63B3BB69-23CF-44E3-9099-C40C66FF867C}">
                  <a14:compatExt spid="_x0000_s238652"/>
                </a:ext>
                <a:ext uri="{FF2B5EF4-FFF2-40B4-BE49-F238E27FC236}">
                  <a16:creationId xmlns:a16="http://schemas.microsoft.com/office/drawing/2014/main" id="{00000000-0008-0000-0300-00003C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655320</xdr:colOff>
          <xdr:row>43</xdr:row>
          <xdr:rowOff>0</xdr:rowOff>
        </xdr:from>
        <xdr:to>
          <xdr:col>5</xdr:col>
          <xdr:colOff>0</xdr:colOff>
          <xdr:row>44</xdr:row>
          <xdr:rowOff>7620</xdr:rowOff>
        </xdr:to>
        <xdr:sp macro="" textlink="">
          <xdr:nvSpPr>
            <xdr:cNvPr id="238653" name="Check Box 61" hidden="1">
              <a:extLst>
                <a:ext uri="{63B3BB69-23CF-44E3-9099-C40C66FF867C}">
                  <a14:compatExt spid="_x0000_s238653"/>
                </a:ext>
                <a:ext uri="{FF2B5EF4-FFF2-40B4-BE49-F238E27FC236}">
                  <a16:creationId xmlns:a16="http://schemas.microsoft.com/office/drawing/2014/main" id="{00000000-0008-0000-0300-00003D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655320</xdr:colOff>
          <xdr:row>43</xdr:row>
          <xdr:rowOff>0</xdr:rowOff>
        </xdr:from>
        <xdr:to>
          <xdr:col>6</xdr:col>
          <xdr:colOff>0</xdr:colOff>
          <xdr:row>44</xdr:row>
          <xdr:rowOff>7620</xdr:rowOff>
        </xdr:to>
        <xdr:sp macro="" textlink="">
          <xdr:nvSpPr>
            <xdr:cNvPr id="238654" name="Check Box 62" hidden="1">
              <a:extLst>
                <a:ext uri="{63B3BB69-23CF-44E3-9099-C40C66FF867C}">
                  <a14:compatExt spid="_x0000_s238654"/>
                </a:ext>
                <a:ext uri="{FF2B5EF4-FFF2-40B4-BE49-F238E27FC236}">
                  <a16:creationId xmlns:a16="http://schemas.microsoft.com/office/drawing/2014/main" id="{00000000-0008-0000-0300-00003E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655320</xdr:colOff>
          <xdr:row>43</xdr:row>
          <xdr:rowOff>0</xdr:rowOff>
        </xdr:from>
        <xdr:to>
          <xdr:col>7</xdr:col>
          <xdr:colOff>0</xdr:colOff>
          <xdr:row>44</xdr:row>
          <xdr:rowOff>7620</xdr:rowOff>
        </xdr:to>
        <xdr:sp macro="" textlink="">
          <xdr:nvSpPr>
            <xdr:cNvPr id="238655" name="Check Box 63" hidden="1">
              <a:extLst>
                <a:ext uri="{63B3BB69-23CF-44E3-9099-C40C66FF867C}">
                  <a14:compatExt spid="_x0000_s238655"/>
                </a:ext>
                <a:ext uri="{FF2B5EF4-FFF2-40B4-BE49-F238E27FC236}">
                  <a16:creationId xmlns:a16="http://schemas.microsoft.com/office/drawing/2014/main" id="{00000000-0008-0000-0300-00003F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655320</xdr:colOff>
          <xdr:row>44</xdr:row>
          <xdr:rowOff>0</xdr:rowOff>
        </xdr:from>
        <xdr:to>
          <xdr:col>4</xdr:col>
          <xdr:colOff>0</xdr:colOff>
          <xdr:row>45</xdr:row>
          <xdr:rowOff>7620</xdr:rowOff>
        </xdr:to>
        <xdr:sp macro="" textlink="">
          <xdr:nvSpPr>
            <xdr:cNvPr id="238656" name="Check Box 64" hidden="1">
              <a:extLst>
                <a:ext uri="{63B3BB69-23CF-44E3-9099-C40C66FF867C}">
                  <a14:compatExt spid="_x0000_s238656"/>
                </a:ext>
                <a:ext uri="{FF2B5EF4-FFF2-40B4-BE49-F238E27FC236}">
                  <a16:creationId xmlns:a16="http://schemas.microsoft.com/office/drawing/2014/main" id="{00000000-0008-0000-0300-000040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655320</xdr:colOff>
          <xdr:row>44</xdr:row>
          <xdr:rowOff>0</xdr:rowOff>
        </xdr:from>
        <xdr:to>
          <xdr:col>5</xdr:col>
          <xdr:colOff>0</xdr:colOff>
          <xdr:row>45</xdr:row>
          <xdr:rowOff>7620</xdr:rowOff>
        </xdr:to>
        <xdr:sp macro="" textlink="">
          <xdr:nvSpPr>
            <xdr:cNvPr id="238657" name="Check Box 65" hidden="1">
              <a:extLst>
                <a:ext uri="{63B3BB69-23CF-44E3-9099-C40C66FF867C}">
                  <a14:compatExt spid="_x0000_s238657"/>
                </a:ext>
                <a:ext uri="{FF2B5EF4-FFF2-40B4-BE49-F238E27FC236}">
                  <a16:creationId xmlns:a16="http://schemas.microsoft.com/office/drawing/2014/main" id="{00000000-0008-0000-0300-000041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655320</xdr:colOff>
          <xdr:row>44</xdr:row>
          <xdr:rowOff>0</xdr:rowOff>
        </xdr:from>
        <xdr:to>
          <xdr:col>6</xdr:col>
          <xdr:colOff>0</xdr:colOff>
          <xdr:row>45</xdr:row>
          <xdr:rowOff>7620</xdr:rowOff>
        </xdr:to>
        <xdr:sp macro="" textlink="">
          <xdr:nvSpPr>
            <xdr:cNvPr id="238658" name="Check Box 66" hidden="1">
              <a:extLst>
                <a:ext uri="{63B3BB69-23CF-44E3-9099-C40C66FF867C}">
                  <a14:compatExt spid="_x0000_s238658"/>
                </a:ext>
                <a:ext uri="{FF2B5EF4-FFF2-40B4-BE49-F238E27FC236}">
                  <a16:creationId xmlns:a16="http://schemas.microsoft.com/office/drawing/2014/main" id="{00000000-0008-0000-0300-000042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655320</xdr:colOff>
          <xdr:row>44</xdr:row>
          <xdr:rowOff>0</xdr:rowOff>
        </xdr:from>
        <xdr:to>
          <xdr:col>7</xdr:col>
          <xdr:colOff>0</xdr:colOff>
          <xdr:row>45</xdr:row>
          <xdr:rowOff>7620</xdr:rowOff>
        </xdr:to>
        <xdr:sp macro="" textlink="">
          <xdr:nvSpPr>
            <xdr:cNvPr id="238659" name="Check Box 67" hidden="1">
              <a:extLst>
                <a:ext uri="{63B3BB69-23CF-44E3-9099-C40C66FF867C}">
                  <a14:compatExt spid="_x0000_s238659"/>
                </a:ext>
                <a:ext uri="{FF2B5EF4-FFF2-40B4-BE49-F238E27FC236}">
                  <a16:creationId xmlns:a16="http://schemas.microsoft.com/office/drawing/2014/main" id="{00000000-0008-0000-0300-000043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655320</xdr:colOff>
          <xdr:row>45</xdr:row>
          <xdr:rowOff>0</xdr:rowOff>
        </xdr:from>
        <xdr:to>
          <xdr:col>4</xdr:col>
          <xdr:colOff>0</xdr:colOff>
          <xdr:row>46</xdr:row>
          <xdr:rowOff>7620</xdr:rowOff>
        </xdr:to>
        <xdr:sp macro="" textlink="">
          <xdr:nvSpPr>
            <xdr:cNvPr id="238660" name="Check Box 68" hidden="1">
              <a:extLst>
                <a:ext uri="{63B3BB69-23CF-44E3-9099-C40C66FF867C}">
                  <a14:compatExt spid="_x0000_s238660"/>
                </a:ext>
                <a:ext uri="{FF2B5EF4-FFF2-40B4-BE49-F238E27FC236}">
                  <a16:creationId xmlns:a16="http://schemas.microsoft.com/office/drawing/2014/main" id="{00000000-0008-0000-0300-000044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655320</xdr:colOff>
          <xdr:row>45</xdr:row>
          <xdr:rowOff>0</xdr:rowOff>
        </xdr:from>
        <xdr:to>
          <xdr:col>5</xdr:col>
          <xdr:colOff>0</xdr:colOff>
          <xdr:row>46</xdr:row>
          <xdr:rowOff>7620</xdr:rowOff>
        </xdr:to>
        <xdr:sp macro="" textlink="">
          <xdr:nvSpPr>
            <xdr:cNvPr id="238661" name="Check Box 69" hidden="1">
              <a:extLst>
                <a:ext uri="{63B3BB69-23CF-44E3-9099-C40C66FF867C}">
                  <a14:compatExt spid="_x0000_s238661"/>
                </a:ext>
                <a:ext uri="{FF2B5EF4-FFF2-40B4-BE49-F238E27FC236}">
                  <a16:creationId xmlns:a16="http://schemas.microsoft.com/office/drawing/2014/main" id="{00000000-0008-0000-0300-000045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655320</xdr:colOff>
          <xdr:row>45</xdr:row>
          <xdr:rowOff>0</xdr:rowOff>
        </xdr:from>
        <xdr:to>
          <xdr:col>6</xdr:col>
          <xdr:colOff>0</xdr:colOff>
          <xdr:row>46</xdr:row>
          <xdr:rowOff>7620</xdr:rowOff>
        </xdr:to>
        <xdr:sp macro="" textlink="">
          <xdr:nvSpPr>
            <xdr:cNvPr id="238662" name="Check Box 70" hidden="1">
              <a:extLst>
                <a:ext uri="{63B3BB69-23CF-44E3-9099-C40C66FF867C}">
                  <a14:compatExt spid="_x0000_s238662"/>
                </a:ext>
                <a:ext uri="{FF2B5EF4-FFF2-40B4-BE49-F238E27FC236}">
                  <a16:creationId xmlns:a16="http://schemas.microsoft.com/office/drawing/2014/main" id="{00000000-0008-0000-0300-000046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655320</xdr:colOff>
          <xdr:row>45</xdr:row>
          <xdr:rowOff>0</xdr:rowOff>
        </xdr:from>
        <xdr:to>
          <xdr:col>7</xdr:col>
          <xdr:colOff>0</xdr:colOff>
          <xdr:row>46</xdr:row>
          <xdr:rowOff>7620</xdr:rowOff>
        </xdr:to>
        <xdr:sp macro="" textlink="">
          <xdr:nvSpPr>
            <xdr:cNvPr id="238663" name="Check Box 71" hidden="1">
              <a:extLst>
                <a:ext uri="{63B3BB69-23CF-44E3-9099-C40C66FF867C}">
                  <a14:compatExt spid="_x0000_s238663"/>
                </a:ext>
                <a:ext uri="{FF2B5EF4-FFF2-40B4-BE49-F238E27FC236}">
                  <a16:creationId xmlns:a16="http://schemas.microsoft.com/office/drawing/2014/main" id="{00000000-0008-0000-0300-000047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655320</xdr:colOff>
          <xdr:row>46</xdr:row>
          <xdr:rowOff>0</xdr:rowOff>
        </xdr:from>
        <xdr:to>
          <xdr:col>4</xdr:col>
          <xdr:colOff>0</xdr:colOff>
          <xdr:row>47</xdr:row>
          <xdr:rowOff>7620</xdr:rowOff>
        </xdr:to>
        <xdr:sp macro="" textlink="">
          <xdr:nvSpPr>
            <xdr:cNvPr id="238664" name="Check Box 72" hidden="1">
              <a:extLst>
                <a:ext uri="{63B3BB69-23CF-44E3-9099-C40C66FF867C}">
                  <a14:compatExt spid="_x0000_s238664"/>
                </a:ext>
                <a:ext uri="{FF2B5EF4-FFF2-40B4-BE49-F238E27FC236}">
                  <a16:creationId xmlns:a16="http://schemas.microsoft.com/office/drawing/2014/main" id="{00000000-0008-0000-0300-000048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655320</xdr:colOff>
          <xdr:row>46</xdr:row>
          <xdr:rowOff>0</xdr:rowOff>
        </xdr:from>
        <xdr:to>
          <xdr:col>5</xdr:col>
          <xdr:colOff>0</xdr:colOff>
          <xdr:row>47</xdr:row>
          <xdr:rowOff>7620</xdr:rowOff>
        </xdr:to>
        <xdr:sp macro="" textlink="">
          <xdr:nvSpPr>
            <xdr:cNvPr id="238665" name="Check Box 73" hidden="1">
              <a:extLst>
                <a:ext uri="{63B3BB69-23CF-44E3-9099-C40C66FF867C}">
                  <a14:compatExt spid="_x0000_s238665"/>
                </a:ext>
                <a:ext uri="{FF2B5EF4-FFF2-40B4-BE49-F238E27FC236}">
                  <a16:creationId xmlns:a16="http://schemas.microsoft.com/office/drawing/2014/main" id="{00000000-0008-0000-0300-000049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655320</xdr:colOff>
          <xdr:row>46</xdr:row>
          <xdr:rowOff>0</xdr:rowOff>
        </xdr:from>
        <xdr:to>
          <xdr:col>6</xdr:col>
          <xdr:colOff>0</xdr:colOff>
          <xdr:row>47</xdr:row>
          <xdr:rowOff>7620</xdr:rowOff>
        </xdr:to>
        <xdr:sp macro="" textlink="">
          <xdr:nvSpPr>
            <xdr:cNvPr id="238666" name="Check Box 74" hidden="1">
              <a:extLst>
                <a:ext uri="{63B3BB69-23CF-44E3-9099-C40C66FF867C}">
                  <a14:compatExt spid="_x0000_s238666"/>
                </a:ext>
                <a:ext uri="{FF2B5EF4-FFF2-40B4-BE49-F238E27FC236}">
                  <a16:creationId xmlns:a16="http://schemas.microsoft.com/office/drawing/2014/main" id="{00000000-0008-0000-0300-00004A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655320</xdr:colOff>
          <xdr:row>46</xdr:row>
          <xdr:rowOff>0</xdr:rowOff>
        </xdr:from>
        <xdr:to>
          <xdr:col>7</xdr:col>
          <xdr:colOff>0</xdr:colOff>
          <xdr:row>47</xdr:row>
          <xdr:rowOff>7620</xdr:rowOff>
        </xdr:to>
        <xdr:sp macro="" textlink="">
          <xdr:nvSpPr>
            <xdr:cNvPr id="238667" name="Check Box 75" hidden="1">
              <a:extLst>
                <a:ext uri="{63B3BB69-23CF-44E3-9099-C40C66FF867C}">
                  <a14:compatExt spid="_x0000_s238667"/>
                </a:ext>
                <a:ext uri="{FF2B5EF4-FFF2-40B4-BE49-F238E27FC236}">
                  <a16:creationId xmlns:a16="http://schemas.microsoft.com/office/drawing/2014/main" id="{00000000-0008-0000-0300-00004B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655320</xdr:colOff>
          <xdr:row>47</xdr:row>
          <xdr:rowOff>0</xdr:rowOff>
        </xdr:from>
        <xdr:to>
          <xdr:col>4</xdr:col>
          <xdr:colOff>0</xdr:colOff>
          <xdr:row>48</xdr:row>
          <xdr:rowOff>7620</xdr:rowOff>
        </xdr:to>
        <xdr:sp macro="" textlink="">
          <xdr:nvSpPr>
            <xdr:cNvPr id="238668" name="Check Box 76" hidden="1">
              <a:extLst>
                <a:ext uri="{63B3BB69-23CF-44E3-9099-C40C66FF867C}">
                  <a14:compatExt spid="_x0000_s238668"/>
                </a:ext>
                <a:ext uri="{FF2B5EF4-FFF2-40B4-BE49-F238E27FC236}">
                  <a16:creationId xmlns:a16="http://schemas.microsoft.com/office/drawing/2014/main" id="{00000000-0008-0000-0300-00004C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655320</xdr:colOff>
          <xdr:row>47</xdr:row>
          <xdr:rowOff>0</xdr:rowOff>
        </xdr:from>
        <xdr:to>
          <xdr:col>5</xdr:col>
          <xdr:colOff>0</xdr:colOff>
          <xdr:row>48</xdr:row>
          <xdr:rowOff>7620</xdr:rowOff>
        </xdr:to>
        <xdr:sp macro="" textlink="">
          <xdr:nvSpPr>
            <xdr:cNvPr id="238669" name="Check Box 77" hidden="1">
              <a:extLst>
                <a:ext uri="{63B3BB69-23CF-44E3-9099-C40C66FF867C}">
                  <a14:compatExt spid="_x0000_s238669"/>
                </a:ext>
                <a:ext uri="{FF2B5EF4-FFF2-40B4-BE49-F238E27FC236}">
                  <a16:creationId xmlns:a16="http://schemas.microsoft.com/office/drawing/2014/main" id="{00000000-0008-0000-0300-00004D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655320</xdr:colOff>
          <xdr:row>47</xdr:row>
          <xdr:rowOff>0</xdr:rowOff>
        </xdr:from>
        <xdr:to>
          <xdr:col>6</xdr:col>
          <xdr:colOff>0</xdr:colOff>
          <xdr:row>48</xdr:row>
          <xdr:rowOff>7620</xdr:rowOff>
        </xdr:to>
        <xdr:sp macro="" textlink="">
          <xdr:nvSpPr>
            <xdr:cNvPr id="238670" name="Check Box 78" hidden="1">
              <a:extLst>
                <a:ext uri="{63B3BB69-23CF-44E3-9099-C40C66FF867C}">
                  <a14:compatExt spid="_x0000_s238670"/>
                </a:ext>
                <a:ext uri="{FF2B5EF4-FFF2-40B4-BE49-F238E27FC236}">
                  <a16:creationId xmlns:a16="http://schemas.microsoft.com/office/drawing/2014/main" id="{00000000-0008-0000-0300-00004E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655320</xdr:colOff>
          <xdr:row>47</xdr:row>
          <xdr:rowOff>0</xdr:rowOff>
        </xdr:from>
        <xdr:to>
          <xdr:col>7</xdr:col>
          <xdr:colOff>0</xdr:colOff>
          <xdr:row>48</xdr:row>
          <xdr:rowOff>7620</xdr:rowOff>
        </xdr:to>
        <xdr:sp macro="" textlink="">
          <xdr:nvSpPr>
            <xdr:cNvPr id="238671" name="Check Box 79" hidden="1">
              <a:extLst>
                <a:ext uri="{63B3BB69-23CF-44E3-9099-C40C66FF867C}">
                  <a14:compatExt spid="_x0000_s238671"/>
                </a:ext>
                <a:ext uri="{FF2B5EF4-FFF2-40B4-BE49-F238E27FC236}">
                  <a16:creationId xmlns:a16="http://schemas.microsoft.com/office/drawing/2014/main" id="{00000000-0008-0000-0300-00004F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655320</xdr:colOff>
          <xdr:row>48</xdr:row>
          <xdr:rowOff>0</xdr:rowOff>
        </xdr:from>
        <xdr:to>
          <xdr:col>4</xdr:col>
          <xdr:colOff>0</xdr:colOff>
          <xdr:row>49</xdr:row>
          <xdr:rowOff>7620</xdr:rowOff>
        </xdr:to>
        <xdr:sp macro="" textlink="">
          <xdr:nvSpPr>
            <xdr:cNvPr id="238672" name="Check Box 80" hidden="1">
              <a:extLst>
                <a:ext uri="{63B3BB69-23CF-44E3-9099-C40C66FF867C}">
                  <a14:compatExt spid="_x0000_s238672"/>
                </a:ext>
                <a:ext uri="{FF2B5EF4-FFF2-40B4-BE49-F238E27FC236}">
                  <a16:creationId xmlns:a16="http://schemas.microsoft.com/office/drawing/2014/main" id="{00000000-0008-0000-0300-000050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655320</xdr:colOff>
          <xdr:row>48</xdr:row>
          <xdr:rowOff>0</xdr:rowOff>
        </xdr:from>
        <xdr:to>
          <xdr:col>5</xdr:col>
          <xdr:colOff>0</xdr:colOff>
          <xdr:row>49</xdr:row>
          <xdr:rowOff>7620</xdr:rowOff>
        </xdr:to>
        <xdr:sp macro="" textlink="">
          <xdr:nvSpPr>
            <xdr:cNvPr id="238673" name="Check Box 81" hidden="1">
              <a:extLst>
                <a:ext uri="{63B3BB69-23CF-44E3-9099-C40C66FF867C}">
                  <a14:compatExt spid="_x0000_s238673"/>
                </a:ext>
                <a:ext uri="{FF2B5EF4-FFF2-40B4-BE49-F238E27FC236}">
                  <a16:creationId xmlns:a16="http://schemas.microsoft.com/office/drawing/2014/main" id="{00000000-0008-0000-0300-000051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655320</xdr:colOff>
          <xdr:row>48</xdr:row>
          <xdr:rowOff>0</xdr:rowOff>
        </xdr:from>
        <xdr:to>
          <xdr:col>6</xdr:col>
          <xdr:colOff>0</xdr:colOff>
          <xdr:row>49</xdr:row>
          <xdr:rowOff>7620</xdr:rowOff>
        </xdr:to>
        <xdr:sp macro="" textlink="">
          <xdr:nvSpPr>
            <xdr:cNvPr id="238674" name="Check Box 82" hidden="1">
              <a:extLst>
                <a:ext uri="{63B3BB69-23CF-44E3-9099-C40C66FF867C}">
                  <a14:compatExt spid="_x0000_s238674"/>
                </a:ext>
                <a:ext uri="{FF2B5EF4-FFF2-40B4-BE49-F238E27FC236}">
                  <a16:creationId xmlns:a16="http://schemas.microsoft.com/office/drawing/2014/main" id="{00000000-0008-0000-0300-000052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655320</xdr:colOff>
          <xdr:row>48</xdr:row>
          <xdr:rowOff>0</xdr:rowOff>
        </xdr:from>
        <xdr:to>
          <xdr:col>7</xdr:col>
          <xdr:colOff>0</xdr:colOff>
          <xdr:row>49</xdr:row>
          <xdr:rowOff>7620</xdr:rowOff>
        </xdr:to>
        <xdr:sp macro="" textlink="">
          <xdr:nvSpPr>
            <xdr:cNvPr id="238675" name="Check Box 83" hidden="1">
              <a:extLst>
                <a:ext uri="{63B3BB69-23CF-44E3-9099-C40C66FF867C}">
                  <a14:compatExt spid="_x0000_s238675"/>
                </a:ext>
                <a:ext uri="{FF2B5EF4-FFF2-40B4-BE49-F238E27FC236}">
                  <a16:creationId xmlns:a16="http://schemas.microsoft.com/office/drawing/2014/main" id="{00000000-0008-0000-0300-000053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655320</xdr:colOff>
          <xdr:row>49</xdr:row>
          <xdr:rowOff>0</xdr:rowOff>
        </xdr:from>
        <xdr:to>
          <xdr:col>4</xdr:col>
          <xdr:colOff>0</xdr:colOff>
          <xdr:row>50</xdr:row>
          <xdr:rowOff>7620</xdr:rowOff>
        </xdr:to>
        <xdr:sp macro="" textlink="">
          <xdr:nvSpPr>
            <xdr:cNvPr id="238676" name="Check Box 84" hidden="1">
              <a:extLst>
                <a:ext uri="{63B3BB69-23CF-44E3-9099-C40C66FF867C}">
                  <a14:compatExt spid="_x0000_s238676"/>
                </a:ext>
                <a:ext uri="{FF2B5EF4-FFF2-40B4-BE49-F238E27FC236}">
                  <a16:creationId xmlns:a16="http://schemas.microsoft.com/office/drawing/2014/main" id="{00000000-0008-0000-0300-000054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655320</xdr:colOff>
          <xdr:row>49</xdr:row>
          <xdr:rowOff>0</xdr:rowOff>
        </xdr:from>
        <xdr:to>
          <xdr:col>5</xdr:col>
          <xdr:colOff>0</xdr:colOff>
          <xdr:row>50</xdr:row>
          <xdr:rowOff>7620</xdr:rowOff>
        </xdr:to>
        <xdr:sp macro="" textlink="">
          <xdr:nvSpPr>
            <xdr:cNvPr id="238677" name="Check Box 85" hidden="1">
              <a:extLst>
                <a:ext uri="{63B3BB69-23CF-44E3-9099-C40C66FF867C}">
                  <a14:compatExt spid="_x0000_s238677"/>
                </a:ext>
                <a:ext uri="{FF2B5EF4-FFF2-40B4-BE49-F238E27FC236}">
                  <a16:creationId xmlns:a16="http://schemas.microsoft.com/office/drawing/2014/main" id="{00000000-0008-0000-0300-000055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655320</xdr:colOff>
          <xdr:row>49</xdr:row>
          <xdr:rowOff>0</xdr:rowOff>
        </xdr:from>
        <xdr:to>
          <xdr:col>6</xdr:col>
          <xdr:colOff>0</xdr:colOff>
          <xdr:row>50</xdr:row>
          <xdr:rowOff>7620</xdr:rowOff>
        </xdr:to>
        <xdr:sp macro="" textlink="">
          <xdr:nvSpPr>
            <xdr:cNvPr id="238678" name="Check Box 86" hidden="1">
              <a:extLst>
                <a:ext uri="{63B3BB69-23CF-44E3-9099-C40C66FF867C}">
                  <a14:compatExt spid="_x0000_s238678"/>
                </a:ext>
                <a:ext uri="{FF2B5EF4-FFF2-40B4-BE49-F238E27FC236}">
                  <a16:creationId xmlns:a16="http://schemas.microsoft.com/office/drawing/2014/main" id="{00000000-0008-0000-0300-000056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655320</xdr:colOff>
          <xdr:row>49</xdr:row>
          <xdr:rowOff>0</xdr:rowOff>
        </xdr:from>
        <xdr:to>
          <xdr:col>7</xdr:col>
          <xdr:colOff>0</xdr:colOff>
          <xdr:row>50</xdr:row>
          <xdr:rowOff>7620</xdr:rowOff>
        </xdr:to>
        <xdr:sp macro="" textlink="">
          <xdr:nvSpPr>
            <xdr:cNvPr id="238679" name="Check Box 87" hidden="1">
              <a:extLst>
                <a:ext uri="{63B3BB69-23CF-44E3-9099-C40C66FF867C}">
                  <a14:compatExt spid="_x0000_s238679"/>
                </a:ext>
                <a:ext uri="{FF2B5EF4-FFF2-40B4-BE49-F238E27FC236}">
                  <a16:creationId xmlns:a16="http://schemas.microsoft.com/office/drawing/2014/main" id="{00000000-0008-0000-0300-000057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655320</xdr:colOff>
          <xdr:row>50</xdr:row>
          <xdr:rowOff>0</xdr:rowOff>
        </xdr:from>
        <xdr:to>
          <xdr:col>4</xdr:col>
          <xdr:colOff>0</xdr:colOff>
          <xdr:row>51</xdr:row>
          <xdr:rowOff>7620</xdr:rowOff>
        </xdr:to>
        <xdr:sp macro="" textlink="">
          <xdr:nvSpPr>
            <xdr:cNvPr id="238680" name="Check Box 88" hidden="1">
              <a:extLst>
                <a:ext uri="{63B3BB69-23CF-44E3-9099-C40C66FF867C}">
                  <a14:compatExt spid="_x0000_s238680"/>
                </a:ext>
                <a:ext uri="{FF2B5EF4-FFF2-40B4-BE49-F238E27FC236}">
                  <a16:creationId xmlns:a16="http://schemas.microsoft.com/office/drawing/2014/main" id="{00000000-0008-0000-0300-000058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655320</xdr:colOff>
          <xdr:row>50</xdr:row>
          <xdr:rowOff>0</xdr:rowOff>
        </xdr:from>
        <xdr:to>
          <xdr:col>5</xdr:col>
          <xdr:colOff>0</xdr:colOff>
          <xdr:row>51</xdr:row>
          <xdr:rowOff>7620</xdr:rowOff>
        </xdr:to>
        <xdr:sp macro="" textlink="">
          <xdr:nvSpPr>
            <xdr:cNvPr id="238681" name="Check Box 89" hidden="1">
              <a:extLst>
                <a:ext uri="{63B3BB69-23CF-44E3-9099-C40C66FF867C}">
                  <a14:compatExt spid="_x0000_s238681"/>
                </a:ext>
                <a:ext uri="{FF2B5EF4-FFF2-40B4-BE49-F238E27FC236}">
                  <a16:creationId xmlns:a16="http://schemas.microsoft.com/office/drawing/2014/main" id="{00000000-0008-0000-0300-000059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655320</xdr:colOff>
          <xdr:row>50</xdr:row>
          <xdr:rowOff>0</xdr:rowOff>
        </xdr:from>
        <xdr:to>
          <xdr:col>6</xdr:col>
          <xdr:colOff>0</xdr:colOff>
          <xdr:row>51</xdr:row>
          <xdr:rowOff>7620</xdr:rowOff>
        </xdr:to>
        <xdr:sp macro="" textlink="">
          <xdr:nvSpPr>
            <xdr:cNvPr id="238682" name="Check Box 90" hidden="1">
              <a:extLst>
                <a:ext uri="{63B3BB69-23CF-44E3-9099-C40C66FF867C}">
                  <a14:compatExt spid="_x0000_s238682"/>
                </a:ext>
                <a:ext uri="{FF2B5EF4-FFF2-40B4-BE49-F238E27FC236}">
                  <a16:creationId xmlns:a16="http://schemas.microsoft.com/office/drawing/2014/main" id="{00000000-0008-0000-0300-00005A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655320</xdr:colOff>
          <xdr:row>50</xdr:row>
          <xdr:rowOff>0</xdr:rowOff>
        </xdr:from>
        <xdr:to>
          <xdr:col>7</xdr:col>
          <xdr:colOff>0</xdr:colOff>
          <xdr:row>51</xdr:row>
          <xdr:rowOff>7620</xdr:rowOff>
        </xdr:to>
        <xdr:sp macro="" textlink="">
          <xdr:nvSpPr>
            <xdr:cNvPr id="238683" name="Check Box 91" hidden="1">
              <a:extLst>
                <a:ext uri="{63B3BB69-23CF-44E3-9099-C40C66FF867C}">
                  <a14:compatExt spid="_x0000_s238683"/>
                </a:ext>
                <a:ext uri="{FF2B5EF4-FFF2-40B4-BE49-F238E27FC236}">
                  <a16:creationId xmlns:a16="http://schemas.microsoft.com/office/drawing/2014/main" id="{00000000-0008-0000-0300-00005B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655320</xdr:colOff>
          <xdr:row>51</xdr:row>
          <xdr:rowOff>0</xdr:rowOff>
        </xdr:from>
        <xdr:to>
          <xdr:col>5</xdr:col>
          <xdr:colOff>0</xdr:colOff>
          <xdr:row>52</xdr:row>
          <xdr:rowOff>7620</xdr:rowOff>
        </xdr:to>
        <xdr:sp macro="" textlink="">
          <xdr:nvSpPr>
            <xdr:cNvPr id="238684" name="Check Box 92" hidden="1">
              <a:extLst>
                <a:ext uri="{63B3BB69-23CF-44E3-9099-C40C66FF867C}">
                  <a14:compatExt spid="_x0000_s238684"/>
                </a:ext>
                <a:ext uri="{FF2B5EF4-FFF2-40B4-BE49-F238E27FC236}">
                  <a16:creationId xmlns:a16="http://schemas.microsoft.com/office/drawing/2014/main" id="{00000000-0008-0000-0300-00005C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655320</xdr:colOff>
          <xdr:row>51</xdr:row>
          <xdr:rowOff>0</xdr:rowOff>
        </xdr:from>
        <xdr:to>
          <xdr:col>7</xdr:col>
          <xdr:colOff>0</xdr:colOff>
          <xdr:row>52</xdr:row>
          <xdr:rowOff>7620</xdr:rowOff>
        </xdr:to>
        <xdr:sp macro="" textlink="">
          <xdr:nvSpPr>
            <xdr:cNvPr id="238685" name="Check Box 93" hidden="1">
              <a:extLst>
                <a:ext uri="{63B3BB69-23CF-44E3-9099-C40C66FF867C}">
                  <a14:compatExt spid="_x0000_s238685"/>
                </a:ext>
                <a:ext uri="{FF2B5EF4-FFF2-40B4-BE49-F238E27FC236}">
                  <a16:creationId xmlns:a16="http://schemas.microsoft.com/office/drawing/2014/main" id="{00000000-0008-0000-0300-00005D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655320</xdr:colOff>
          <xdr:row>51</xdr:row>
          <xdr:rowOff>0</xdr:rowOff>
        </xdr:from>
        <xdr:to>
          <xdr:col>5</xdr:col>
          <xdr:colOff>0</xdr:colOff>
          <xdr:row>52</xdr:row>
          <xdr:rowOff>7620</xdr:rowOff>
        </xdr:to>
        <xdr:sp macro="" textlink="">
          <xdr:nvSpPr>
            <xdr:cNvPr id="238686" name="Check Box 94" hidden="1">
              <a:extLst>
                <a:ext uri="{63B3BB69-23CF-44E3-9099-C40C66FF867C}">
                  <a14:compatExt spid="_x0000_s238686"/>
                </a:ext>
                <a:ext uri="{FF2B5EF4-FFF2-40B4-BE49-F238E27FC236}">
                  <a16:creationId xmlns:a16="http://schemas.microsoft.com/office/drawing/2014/main" id="{00000000-0008-0000-0300-00005E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655320</xdr:colOff>
          <xdr:row>51</xdr:row>
          <xdr:rowOff>0</xdr:rowOff>
        </xdr:from>
        <xdr:to>
          <xdr:col>7</xdr:col>
          <xdr:colOff>0</xdr:colOff>
          <xdr:row>52</xdr:row>
          <xdr:rowOff>7620</xdr:rowOff>
        </xdr:to>
        <xdr:sp macro="" textlink="">
          <xdr:nvSpPr>
            <xdr:cNvPr id="238687" name="Check Box 95" hidden="1">
              <a:extLst>
                <a:ext uri="{63B3BB69-23CF-44E3-9099-C40C66FF867C}">
                  <a14:compatExt spid="_x0000_s238687"/>
                </a:ext>
                <a:ext uri="{FF2B5EF4-FFF2-40B4-BE49-F238E27FC236}">
                  <a16:creationId xmlns:a16="http://schemas.microsoft.com/office/drawing/2014/main" id="{00000000-0008-0000-0300-00005FA403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24</xdr:row>
          <xdr:rowOff>137160</xdr:rowOff>
        </xdr:from>
        <xdr:to>
          <xdr:col>1</xdr:col>
          <xdr:colOff>38100</xdr:colOff>
          <xdr:row>26</xdr:row>
          <xdr:rowOff>53340</xdr:rowOff>
        </xdr:to>
        <xdr:sp macro="" textlink="">
          <xdr:nvSpPr>
            <xdr:cNvPr id="238688" name="Check Box 96" hidden="1">
              <a:extLst>
                <a:ext uri="{63B3BB69-23CF-44E3-9099-C40C66FF867C}">
                  <a14:compatExt spid="_x0000_s238688"/>
                </a:ext>
                <a:ext uri="{FF2B5EF4-FFF2-40B4-BE49-F238E27FC236}">
                  <a16:creationId xmlns:a16="http://schemas.microsoft.com/office/drawing/2014/main" id="{00000000-0008-0000-0300-000060A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1028700</xdr:colOff>
      <xdr:row>0</xdr:row>
      <xdr:rowOff>38100</xdr:rowOff>
    </xdr:from>
    <xdr:to>
      <xdr:col>6</xdr:col>
      <xdr:colOff>1066800</xdr:colOff>
      <xdr:row>5</xdr:row>
      <xdr:rowOff>7620</xdr:rowOff>
    </xdr:to>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2590800" y="38100"/>
          <a:ext cx="5600700" cy="10972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実績報告は 四半期ごとに提出が必要です！！</a:t>
          </a:r>
          <a:endParaRPr kumimoji="1" lang="en-US" altLang="ja-JP" sz="1400" b="1"/>
        </a:p>
        <a:p>
          <a:r>
            <a:rPr kumimoji="1" lang="ja-JP" altLang="en-US" sz="1400" b="1"/>
            <a:t>提出期限は７月・１０月・１月・３月の１４日です。</a:t>
          </a:r>
          <a:endParaRPr kumimoji="1" lang="en-US" altLang="ja-JP" sz="1400" b="1"/>
        </a:p>
        <a:p>
          <a:r>
            <a:rPr kumimoji="1" lang="ja-JP" altLang="en-US" sz="1400" b="1"/>
            <a:t>期限までに必要書類をそろえて提出してください。</a:t>
          </a:r>
          <a:endParaRPr kumimoji="1" lang="en-US" altLang="ja-JP" sz="1400" b="1"/>
        </a:p>
        <a:p>
          <a:r>
            <a:rPr kumimoji="1" lang="ja-JP" altLang="en-US" sz="1400" b="0"/>
            <a:t>購入した食材がない場合も、実績報告は必要です。</a:t>
          </a:r>
          <a:endParaRPr kumimoji="1" lang="en-US" altLang="ja-JP" sz="1400" b="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4</xdr:col>
      <xdr:colOff>129540</xdr:colOff>
      <xdr:row>0</xdr:row>
      <xdr:rowOff>0</xdr:rowOff>
    </xdr:from>
    <xdr:to>
      <xdr:col>6</xdr:col>
      <xdr:colOff>982980</xdr:colOff>
      <xdr:row>3</xdr:row>
      <xdr:rowOff>289560</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4709160" y="0"/>
          <a:ext cx="2865120" cy="1089660"/>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a:solidFill>
                <a:sysClr val="windowText" lastClr="000000"/>
              </a:solidFill>
            </a:rPr>
            <a:t>受付印</a:t>
          </a:r>
        </a:p>
      </xdr:txBody>
    </xdr:sp>
    <xdr:clientData/>
  </xdr:twoCellAnchor>
  <xdr:twoCellAnchor editAs="absolute">
    <xdr:from>
      <xdr:col>0</xdr:col>
      <xdr:colOff>45720</xdr:colOff>
      <xdr:row>0</xdr:row>
      <xdr:rowOff>22860</xdr:rowOff>
    </xdr:from>
    <xdr:to>
      <xdr:col>0</xdr:col>
      <xdr:colOff>524520</xdr:colOff>
      <xdr:row>2</xdr:row>
      <xdr:rowOff>152400</xdr:rowOff>
    </xdr:to>
    <xdr:sp macro="" textlink="">
      <xdr:nvSpPr>
        <xdr:cNvPr id="3" name="楕円 2">
          <a:extLst>
            <a:ext uri="{FF2B5EF4-FFF2-40B4-BE49-F238E27FC236}">
              <a16:creationId xmlns:a16="http://schemas.microsoft.com/office/drawing/2014/main" id="{00000000-0008-0000-0400-000003000000}"/>
            </a:ext>
          </a:extLst>
        </xdr:cNvPr>
        <xdr:cNvSpPr>
          <a:spLocks noChangeAspect="1"/>
        </xdr:cNvSpPr>
      </xdr:nvSpPr>
      <xdr:spPr>
        <a:xfrm>
          <a:off x="45720" y="22860"/>
          <a:ext cx="478800" cy="48006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ysClr val="windowText" lastClr="000000"/>
              </a:solidFill>
              <a:latin typeface="BIZ UDゴシック" panose="020B0400000000000000" pitchFamily="49" charset="-128"/>
              <a:ea typeface="BIZ UDゴシック" panose="020B0400000000000000" pitchFamily="49" charset="-128"/>
            </a:rPr>
            <a:t>食</a:t>
          </a:r>
        </a:p>
      </xdr:txBody>
    </xdr:sp>
    <xdr:clientData/>
  </xdr:twoCellAnchor>
  <xdr:twoCellAnchor>
    <xdr:from>
      <xdr:col>1</xdr:col>
      <xdr:colOff>541020</xdr:colOff>
      <xdr:row>1</xdr:row>
      <xdr:rowOff>137160</xdr:rowOff>
    </xdr:from>
    <xdr:to>
      <xdr:col>7</xdr:col>
      <xdr:colOff>106680</xdr:colOff>
      <xdr:row>4</xdr:row>
      <xdr:rowOff>106680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2103120" y="312420"/>
          <a:ext cx="5600700" cy="9677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補助金額の確定後に交付請求書を提出してください。</a:t>
          </a:r>
          <a:endParaRPr kumimoji="1" lang="en-US" altLang="ja-JP" sz="1400" b="1"/>
        </a:p>
        <a:p>
          <a:r>
            <a:rPr kumimoji="1" lang="ja-JP" altLang="en-US" sz="1400" b="1"/>
            <a:t>確認後補助金を指定の口座へ振り込みます。</a:t>
          </a:r>
          <a:endParaRPr kumimoji="1" lang="en-US" altLang="ja-JP" sz="1400" b="1"/>
        </a:p>
        <a:p>
          <a:r>
            <a:rPr kumimoji="1" lang="ja-JP" altLang="en-US" sz="1400" b="1"/>
            <a:t>四半期ごとに提出してください。</a:t>
          </a:r>
          <a:endParaRPr kumimoji="1" lang="en-US" altLang="ja-JP" sz="1400" b="1"/>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4.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F32FB-AFFF-416A-BC58-2E5F3AEBBA48}">
  <sheetPr codeName="Sheet25">
    <tabColor theme="9"/>
    <pageSetUpPr fitToPage="1"/>
  </sheetPr>
  <dimension ref="B1:I45"/>
  <sheetViews>
    <sheetView showGridLines="0" tabSelected="1" workbookViewId="0">
      <selection activeCell="E6" sqref="E6"/>
    </sheetView>
  </sheetViews>
  <sheetFormatPr defaultRowHeight="12.6" x14ac:dyDescent="0.2"/>
  <cols>
    <col min="1" max="1" width="3.5546875" style="1" customWidth="1"/>
    <col min="2" max="3" width="28.109375" style="1" customWidth="1"/>
    <col min="4" max="4" width="2.21875" style="1" customWidth="1"/>
    <col min="5" max="5" width="28.109375" style="1" customWidth="1"/>
    <col min="6" max="16384" width="8.88671875" style="1"/>
  </cols>
  <sheetData>
    <row r="1" spans="2:5" ht="13.2" thickBot="1" x14ac:dyDescent="0.25"/>
    <row r="2" spans="2:5" ht="39" customHeight="1" thickTop="1" thickBot="1" x14ac:dyDescent="0.25">
      <c r="B2" s="4" t="s">
        <v>70</v>
      </c>
      <c r="C2" s="181" t="s">
        <v>69</v>
      </c>
      <c r="D2" s="182"/>
      <c r="E2" s="182"/>
    </row>
    <row r="3" spans="2:5" ht="39" customHeight="1" thickTop="1" x14ac:dyDescent="0.2">
      <c r="B3" s="177" t="s">
        <v>111</v>
      </c>
      <c r="C3" s="177"/>
      <c r="D3" s="177"/>
      <c r="E3" s="177"/>
    </row>
    <row r="4" spans="2:5" ht="19.2" customHeight="1" x14ac:dyDescent="0.2">
      <c r="B4" s="183" t="s">
        <v>81</v>
      </c>
      <c r="C4" s="183"/>
      <c r="D4" s="183"/>
      <c r="E4" s="183"/>
    </row>
    <row r="5" spans="2:5" ht="10.199999999999999" customHeight="1" thickBot="1" x14ac:dyDescent="0.25"/>
    <row r="6" spans="2:5" ht="39" customHeight="1" thickTop="1" thickBot="1" x14ac:dyDescent="0.25">
      <c r="B6" s="29" t="s">
        <v>71</v>
      </c>
      <c r="C6" s="3" t="s">
        <v>8</v>
      </c>
      <c r="D6" s="3"/>
      <c r="E6" s="6"/>
    </row>
    <row r="7" spans="2:5" ht="39" customHeight="1" thickTop="1" thickBot="1" x14ac:dyDescent="0.25">
      <c r="B7" s="5" t="s">
        <v>72</v>
      </c>
      <c r="C7" s="173"/>
      <c r="D7" s="174"/>
      <c r="E7" s="175"/>
    </row>
    <row r="8" spans="2:5" ht="39" customHeight="1" thickTop="1" thickBot="1" x14ac:dyDescent="0.25">
      <c r="B8" s="3" t="s">
        <v>57</v>
      </c>
      <c r="C8" s="173"/>
      <c r="D8" s="174"/>
      <c r="E8" s="175"/>
    </row>
    <row r="9" spans="2:5" ht="39" customHeight="1" thickTop="1" thickBot="1" x14ac:dyDescent="0.25">
      <c r="B9" s="3" t="s">
        <v>73</v>
      </c>
      <c r="C9" s="173"/>
      <c r="D9" s="174"/>
      <c r="E9" s="175"/>
    </row>
    <row r="10" spans="2:5" ht="39" customHeight="1" thickTop="1" thickBot="1" x14ac:dyDescent="0.25">
      <c r="B10" s="3" t="s">
        <v>74</v>
      </c>
      <c r="C10" s="173"/>
      <c r="D10" s="174"/>
      <c r="E10" s="175"/>
    </row>
    <row r="11" spans="2:5" ht="13.8" customHeight="1" thickTop="1" thickBot="1" x14ac:dyDescent="0.25"/>
    <row r="12" spans="2:5" ht="39" customHeight="1" thickTop="1" thickBot="1" x14ac:dyDescent="0.25">
      <c r="B12" s="29" t="s">
        <v>75</v>
      </c>
      <c r="C12" s="3" t="s">
        <v>8</v>
      </c>
      <c r="D12" s="3"/>
      <c r="E12" s="6"/>
    </row>
    <row r="13" spans="2:5" ht="39" customHeight="1" thickTop="1" thickBot="1" x14ac:dyDescent="0.25">
      <c r="B13" s="5" t="s">
        <v>76</v>
      </c>
      <c r="C13" s="184"/>
      <c r="D13" s="185"/>
      <c r="E13" s="186"/>
    </row>
    <row r="14" spans="2:5" ht="39" customHeight="1" thickTop="1" thickBot="1" x14ac:dyDescent="0.25">
      <c r="B14" s="3" t="s">
        <v>77</v>
      </c>
      <c r="C14" s="173"/>
      <c r="D14" s="174"/>
      <c r="E14" s="175"/>
    </row>
    <row r="15" spans="2:5" ht="39" customHeight="1" thickTop="1" thickBot="1" x14ac:dyDescent="0.25">
      <c r="B15" s="5" t="s">
        <v>82</v>
      </c>
      <c r="C15" s="173"/>
      <c r="D15" s="174"/>
      <c r="E15" s="175"/>
    </row>
    <row r="16" spans="2:5" ht="39" customHeight="1" thickTop="1" thickBot="1" x14ac:dyDescent="0.25">
      <c r="B16" s="3" t="s">
        <v>5</v>
      </c>
      <c r="C16" s="173"/>
      <c r="D16" s="174"/>
      <c r="E16" s="175"/>
    </row>
    <row r="17" spans="2:9" ht="39" customHeight="1" thickTop="1" thickBot="1" x14ac:dyDescent="0.25">
      <c r="B17" s="5" t="s">
        <v>83</v>
      </c>
      <c r="C17" s="178"/>
      <c r="D17" s="179"/>
      <c r="E17" s="180"/>
    </row>
    <row r="18" spans="2:9" ht="13.8" customHeight="1" thickTop="1" thickBot="1" x14ac:dyDescent="0.25"/>
    <row r="19" spans="2:9" ht="39" customHeight="1" thickTop="1" thickBot="1" x14ac:dyDescent="0.25">
      <c r="B19" s="29" t="s">
        <v>78</v>
      </c>
      <c r="C19" s="3" t="s">
        <v>80</v>
      </c>
      <c r="D19" s="3"/>
      <c r="E19" s="30"/>
    </row>
    <row r="20" spans="2:9" ht="39" customHeight="1" thickTop="1" thickBot="1" x14ac:dyDescent="0.25">
      <c r="B20" s="3" t="s">
        <v>79</v>
      </c>
      <c r="C20" s="173"/>
      <c r="D20" s="174"/>
      <c r="E20" s="175"/>
    </row>
    <row r="21" spans="2:9" ht="39" customHeight="1" thickTop="1" thickBot="1" x14ac:dyDescent="0.25">
      <c r="B21" s="3" t="s">
        <v>7</v>
      </c>
      <c r="C21" s="173"/>
      <c r="D21" s="174"/>
      <c r="E21" s="175"/>
    </row>
    <row r="22" spans="2:9" ht="13.8" thickTop="1" thickBot="1" x14ac:dyDescent="0.25"/>
    <row r="23" spans="2:9" ht="39" customHeight="1" thickTop="1" thickBot="1" x14ac:dyDescent="0.25">
      <c r="B23" s="29" t="s">
        <v>84</v>
      </c>
      <c r="C23" s="3" t="s">
        <v>85</v>
      </c>
      <c r="D23" s="3"/>
      <c r="E23" s="8"/>
    </row>
    <row r="24" spans="2:9" ht="39" customHeight="1" thickTop="1" thickBot="1" x14ac:dyDescent="0.25">
      <c r="B24" s="3" t="s">
        <v>86</v>
      </c>
      <c r="C24" s="8"/>
      <c r="D24" s="49" t="s">
        <v>0</v>
      </c>
      <c r="E24" s="7"/>
    </row>
    <row r="25" spans="2:9" ht="39" customHeight="1" thickTop="1" thickBot="1" x14ac:dyDescent="0.25">
      <c r="B25" s="3" t="s">
        <v>115</v>
      </c>
      <c r="C25" s="9" t="s">
        <v>118</v>
      </c>
      <c r="D25" s="49"/>
      <c r="E25" s="50"/>
    </row>
    <row r="26" spans="2:9" ht="91.2" customHeight="1" thickTop="1" thickBot="1" x14ac:dyDescent="0.25">
      <c r="B26" s="176" t="s">
        <v>89</v>
      </c>
      <c r="C26" s="176"/>
      <c r="D26" s="176"/>
      <c r="E26" s="176"/>
      <c r="I26" s="2"/>
    </row>
    <row r="27" spans="2:9" ht="39" customHeight="1" thickTop="1" thickBot="1" x14ac:dyDescent="0.25">
      <c r="B27" s="3" t="s">
        <v>88</v>
      </c>
      <c r="C27" s="9" t="s">
        <v>121</v>
      </c>
      <c r="D27" s="49"/>
    </row>
    <row r="28" spans="2:9" ht="39" customHeight="1" thickTop="1" thickBot="1" x14ac:dyDescent="0.25">
      <c r="B28" s="3" t="s">
        <v>87</v>
      </c>
      <c r="C28" s="9" t="s">
        <v>118</v>
      </c>
      <c r="D28" s="49"/>
    </row>
    <row r="29" spans="2:9" ht="55.2" customHeight="1" thickTop="1" x14ac:dyDescent="0.2"/>
    <row r="30" spans="2:9" ht="39" customHeight="1" x14ac:dyDescent="0.2">
      <c r="B30" s="177" t="s">
        <v>90</v>
      </c>
      <c r="C30" s="177"/>
      <c r="D30" s="177"/>
      <c r="E30" s="177"/>
    </row>
    <row r="32" spans="2:9" x14ac:dyDescent="0.2">
      <c r="B32" s="1" t="s">
        <v>91</v>
      </c>
    </row>
    <row r="33" spans="2:5" x14ac:dyDescent="0.2">
      <c r="B33" s="13"/>
      <c r="C33" s="14" t="s">
        <v>93</v>
      </c>
      <c r="D33" s="14"/>
      <c r="E33" s="15" t="s">
        <v>94</v>
      </c>
    </row>
    <row r="34" spans="2:5" x14ac:dyDescent="0.2">
      <c r="B34" s="167" t="s">
        <v>92</v>
      </c>
      <c r="C34" s="170" t="s">
        <v>99</v>
      </c>
      <c r="D34" s="16">
        <v>1</v>
      </c>
      <c r="E34" s="17" t="s">
        <v>95</v>
      </c>
    </row>
    <row r="35" spans="2:5" ht="21.6" x14ac:dyDescent="0.2">
      <c r="B35" s="168"/>
      <c r="C35" s="171"/>
      <c r="D35" s="10">
        <v>2</v>
      </c>
      <c r="E35" s="11" t="s">
        <v>96</v>
      </c>
    </row>
    <row r="36" spans="2:5" x14ac:dyDescent="0.2">
      <c r="B36" s="168"/>
      <c r="C36" s="171"/>
      <c r="D36" s="10">
        <v>3</v>
      </c>
      <c r="E36" s="11" t="s">
        <v>97</v>
      </c>
    </row>
    <row r="37" spans="2:5" x14ac:dyDescent="0.2">
      <c r="B37" s="169"/>
      <c r="C37" s="172"/>
      <c r="D37" s="18">
        <v>4</v>
      </c>
      <c r="E37" s="19" t="s">
        <v>98</v>
      </c>
    </row>
    <row r="38" spans="2:5" ht="25.2" x14ac:dyDescent="0.2">
      <c r="B38" s="20" t="s">
        <v>100</v>
      </c>
      <c r="C38" s="21" t="s">
        <v>101</v>
      </c>
      <c r="D38" s="22">
        <v>1</v>
      </c>
      <c r="E38" s="23" t="s">
        <v>102</v>
      </c>
    </row>
    <row r="39" spans="2:5" x14ac:dyDescent="0.2">
      <c r="B39" s="167" t="s">
        <v>103</v>
      </c>
      <c r="C39" s="170" t="s">
        <v>104</v>
      </c>
      <c r="D39" s="16">
        <v>1</v>
      </c>
      <c r="E39" s="26" t="s">
        <v>105</v>
      </c>
    </row>
    <row r="40" spans="2:5" ht="24" customHeight="1" x14ac:dyDescent="0.2">
      <c r="B40" s="168"/>
      <c r="C40" s="171"/>
      <c r="D40" s="51">
        <v>2</v>
      </c>
      <c r="E40" s="52" t="s">
        <v>168</v>
      </c>
    </row>
    <row r="41" spans="2:5" ht="37.799999999999997" customHeight="1" x14ac:dyDescent="0.2">
      <c r="B41" s="168"/>
      <c r="C41" s="171"/>
      <c r="D41" s="53"/>
      <c r="E41" s="54" t="s">
        <v>161</v>
      </c>
    </row>
    <row r="42" spans="2:5" x14ac:dyDescent="0.2">
      <c r="B42" s="168"/>
      <c r="C42" s="171"/>
      <c r="D42" s="10">
        <v>3</v>
      </c>
      <c r="E42" s="12" t="s">
        <v>106</v>
      </c>
    </row>
    <row r="43" spans="2:5" x14ac:dyDescent="0.2">
      <c r="B43" s="168"/>
      <c r="C43" s="171"/>
      <c r="D43" s="10">
        <v>4</v>
      </c>
      <c r="E43" s="12" t="s">
        <v>107</v>
      </c>
    </row>
    <row r="44" spans="2:5" x14ac:dyDescent="0.2">
      <c r="B44" s="169"/>
      <c r="C44" s="172"/>
      <c r="D44" s="18">
        <v>5</v>
      </c>
      <c r="E44" s="27" t="s">
        <v>98</v>
      </c>
    </row>
    <row r="45" spans="2:5" ht="25.2" customHeight="1" x14ac:dyDescent="0.2">
      <c r="B45" s="28" t="s">
        <v>109</v>
      </c>
      <c r="C45" s="24" t="s">
        <v>110</v>
      </c>
      <c r="D45" s="24">
        <v>1</v>
      </c>
      <c r="E45" s="25" t="s">
        <v>108</v>
      </c>
    </row>
  </sheetData>
  <sheetProtection selectLockedCells="1"/>
  <mergeCells count="20">
    <mergeCell ref="C17:E17"/>
    <mergeCell ref="C2:E2"/>
    <mergeCell ref="B3:E3"/>
    <mergeCell ref="B4:E4"/>
    <mergeCell ref="C7:E7"/>
    <mergeCell ref="C8:E8"/>
    <mergeCell ref="C9:E9"/>
    <mergeCell ref="C10:E10"/>
    <mergeCell ref="C13:E13"/>
    <mergeCell ref="C14:E14"/>
    <mergeCell ref="C15:E15"/>
    <mergeCell ref="C16:E16"/>
    <mergeCell ref="B39:B44"/>
    <mergeCell ref="C39:C44"/>
    <mergeCell ref="C20:E20"/>
    <mergeCell ref="C21:E21"/>
    <mergeCell ref="B26:E26"/>
    <mergeCell ref="B30:E30"/>
    <mergeCell ref="B34:B37"/>
    <mergeCell ref="C34:C37"/>
  </mergeCells>
  <phoneticPr fontId="8"/>
  <dataValidations count="17">
    <dataValidation type="list" imeMode="on" allowBlank="1" showInputMessage="1" showErrorMessage="1" promptTitle="浪江町暴力団排除条例に該当しているかどうかを確認します" prompt="浪江町暴力団排除条例第二条に規定する暴力団、暴力団員、暴力団員等でないこと_x000a__x000a_選択してください" sqref="C28" xr:uid="{59E45B5C-D5F7-4E35-BEB6-BC06981E1010}">
      <formula1>"該当しない,該当　（,　該当しない　・　該当　（"</formula1>
    </dataValidation>
    <dataValidation type="list" imeMode="on" allowBlank="1" showInputMessage="1" showErrorMessage="1" promptTitle="浪江町税の滞納状況を確認します" prompt="選択してください_x000a__x000a_※実績報告時に滞納がないことの証明書を提出いただきます" sqref="C27" xr:uid="{361C23D2-3E1D-43CA-9C59-6C182AA012E0}">
      <formula1>"滞納なし,町税の課税なし,滞納あり,　滞納なし　・　町税の課税なし　・　滞納あり"</formula1>
    </dataValidation>
    <dataValidation imeMode="on" allowBlank="1" showInputMessage="1" showErrorMessage="1" promptTitle="該当する場合" prompt="該当する事由を入力してください" sqref="E25" xr:uid="{347AC560-134C-4659-BD6D-AB3E90D7EFA7}"/>
    <dataValidation type="list" imeMode="on" allowBlank="1" showInputMessage="1" showErrorMessage="1" promptTitle="風営法第二条に該当しているかどうかを確認します" prompt="選択してください" sqref="C25" xr:uid="{AF3EE8F8-663A-439F-A6CC-D6A0E3AE37CF}">
      <formula1>"該当しない,該当　（,　該当しない　・　該当　（"</formula1>
    </dataValidation>
    <dataValidation imeMode="off" allowBlank="1" showInputMessage="1" showErrorMessage="1" promptTitle="食品衛生法に係る営業許可・届出を確認します" prompt="　許可書または届出書を見て、_x000a_　営業許可・届出期間の終了日を入力します_x000a_　yyyy/m/d形式　または_x000a_　元号のアルファベット+ y.m.d で入力できます" sqref="E24" xr:uid="{ABF0784E-A2F9-4BED-ADB8-9FC5331B46F4}"/>
    <dataValidation imeMode="off" allowBlank="1" showInputMessage="1" showErrorMessage="1" promptTitle="食品衛生法に係る営業許可・届出を確認します" prompt="　許可書または届出書を見て、_x000a_　営業許可・届出期間の開始日を入力します_x000a_　yyyy/m/d形式　または_x000a_　元号のアルファベット+ y.m.d で入力できます" sqref="C24" xr:uid="{A3668604-AD5C-45D1-A833-09B98C6B5DBB}"/>
    <dataValidation imeMode="off" allowBlank="1" showInputMessage="1" showErrorMessage="1" promptTitle="食品衛生法に係る営業許可・届出を確認します" prompt="　許可書または届出書を見て入力します_x000a_　yyyy/m/d形式　または_x000a_　元号のアルファベット+ y.m.d で入力できます" sqref="E23" xr:uid="{F59E0088-9A15-4CE4-BDF4-977926F52FAA}"/>
    <dataValidation imeMode="off" allowBlank="1" showInputMessage="1" showErrorMessage="1" promptTitle="町内で事業を開始した日を入力します" prompt="　yyyy/m/d形式　または_x000a_　元号のアルファベット+ y.m.d で入力できます" sqref="C17:E17" xr:uid="{C46052A3-7D83-40F8-B07C-E1547B48D75F}"/>
    <dataValidation type="list" imeMode="on" allowBlank="1" showInputMessage="1" showErrorMessage="1" promptTitle="町内事業所の主な業種を選択します" prompt="　大分類　M-宿泊業、飲食サービス業　のうち、_x000a_　中分類を選択します" sqref="C16:E16" xr:uid="{74B58F54-E87B-47CF-9BC9-B2AB1C6AAFF8}">
      <formula1>"75宿泊業,76飲食店,77持ち帰り・配達飲食サービス業"</formula1>
    </dataValidation>
    <dataValidation imeMode="on" allowBlank="1" showInputMessage="1" showErrorMessage="1" promptTitle="町内事業所の主な事業内容について入力します" prompt="　" sqref="C15:E15" xr:uid="{DDAE97CB-6568-4FD9-917C-20C26CF7452A}"/>
    <dataValidation imeMode="off" allowBlank="1" showInputMessage="1" showErrorMessage="1" promptTitle="この補助金について連絡が可能なメールアドレスを入力します" prompt="　" sqref="C21:E21" xr:uid="{0528FB7F-F7AA-4246-B922-4C148C249164}"/>
    <dataValidation type="textLength" imeMode="off" operator="lessThan" allowBlank="1" showInputMessage="1" showErrorMessage="1" errorTitle="ご確認ください" error="電話番号の桁数はあっていますか？" promptTitle="この補助金についての連絡が可能な電話番号を入力します" prompt="　平日8：30～17：15に連絡可能なものを入力してください" sqref="E19" xr:uid="{97CAC18C-2083-47CD-8EC6-207EBDCBC193}">
      <formula1>15</formula1>
    </dataValidation>
    <dataValidation imeMode="on" allowBlank="1" showInputMessage="1" showErrorMessage="1" promptTitle="町内事業所の「浪江町大字」以降の住所を入力します" prompt="　" sqref="C13:E13" xr:uid="{CE70E260-4597-4F4D-B033-F85DF0766F19}"/>
    <dataValidation imeMode="off" allowBlank="1" showInputMessage="1" showErrorMessage="1" promptTitle="町内事業所の郵便番号を入力します" prompt="979-15～から始まる郵便番号です" sqref="E12" xr:uid="{17823181-2BAD-4894-9C17-9A00280AAF5B}"/>
    <dataValidation imeMode="on" allowBlank="1" showInputMessage="1" showErrorMessage="1" sqref="C8:E10 C20:E20 C14:E14 D24:D25 D27:D28" xr:uid="{9B6DE254-1EF2-4C3A-BEDC-7E036EE0ADB4}"/>
    <dataValidation imeMode="on" allowBlank="1" showInputMessage="1" showErrorMessage="1" promptTitle="法人の場合は本社住所、個人の場合は代表者住所" prompt="　" sqref="C7:E7" xr:uid="{DF55948B-DC23-4396-8A8B-9EDFA44BCA25}"/>
    <dataValidation imeMode="off" allowBlank="1" showInputMessage="1" showErrorMessage="1" promptTitle="申請者の郵便番号を入力します" prompt="法人の場合は本社住所、個人の場合は代表者住所" sqref="E6" xr:uid="{16E3018E-8DFE-4179-AA03-A310E7D686F8}"/>
  </dataValidations>
  <pageMargins left="0.7" right="0.7" top="0.16" bottom="0.16"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1184E-B429-4FC5-8E4C-8E6500A1CBE0}">
  <sheetPr codeName="Sheet26">
    <tabColor rgb="FFFFFF00"/>
    <pageSetUpPr fitToPage="1"/>
  </sheetPr>
  <dimension ref="A1:L43"/>
  <sheetViews>
    <sheetView showGridLines="0" workbookViewId="0">
      <selection activeCell="F7" sqref="F7:G7"/>
    </sheetView>
  </sheetViews>
  <sheetFormatPr defaultRowHeight="12.6" x14ac:dyDescent="0.2"/>
  <cols>
    <col min="1" max="1" width="22.77734375" style="35" customWidth="1"/>
    <col min="2" max="7" width="14.6640625" style="35" customWidth="1"/>
    <col min="8" max="16384" width="8.88671875" style="35"/>
  </cols>
  <sheetData>
    <row r="1" spans="1:7" ht="13.8" x14ac:dyDescent="0.2">
      <c r="A1" s="34" t="s">
        <v>148</v>
      </c>
    </row>
    <row r="2" spans="1:7" ht="13.8" x14ac:dyDescent="0.2">
      <c r="A2" s="36"/>
    </row>
    <row r="3" spans="1:7" ht="13.8" x14ac:dyDescent="0.2">
      <c r="A3" s="34"/>
    </row>
    <row r="4" spans="1:7" ht="29.4" customHeight="1" x14ac:dyDescent="0.2">
      <c r="A4" s="34" t="s">
        <v>154</v>
      </c>
    </row>
    <row r="5" spans="1:7" ht="16.2" customHeight="1" x14ac:dyDescent="0.2">
      <c r="A5" s="34"/>
    </row>
    <row r="6" spans="1:7" ht="46.2" customHeight="1" x14ac:dyDescent="0.2">
      <c r="A6" s="219" t="s">
        <v>147</v>
      </c>
      <c r="B6" s="220"/>
      <c r="C6" s="220"/>
      <c r="D6" s="220"/>
      <c r="E6" s="220"/>
      <c r="F6" s="220"/>
      <c r="G6" s="220"/>
    </row>
    <row r="7" spans="1:7" ht="19.8" customHeight="1" x14ac:dyDescent="0.2">
      <c r="A7" s="37"/>
      <c r="E7" s="55" t="s">
        <v>9</v>
      </c>
      <c r="F7" s="221" t="s">
        <v>112</v>
      </c>
      <c r="G7" s="221"/>
    </row>
    <row r="8" spans="1:7" ht="13.8" x14ac:dyDescent="0.2">
      <c r="A8" s="222" t="s">
        <v>53</v>
      </c>
      <c r="B8" s="39"/>
      <c r="C8" s="40" t="s">
        <v>10</v>
      </c>
      <c r="D8" s="224" t="str">
        <f>+IF(入力支援シート!E6="","",入力支援シート!E6)</f>
        <v/>
      </c>
      <c r="E8" s="224"/>
      <c r="F8" s="41"/>
      <c r="G8" s="42"/>
    </row>
    <row r="9" spans="1:7" ht="27" customHeight="1" x14ac:dyDescent="0.2">
      <c r="A9" s="198"/>
      <c r="B9" s="43" t="s">
        <v>11</v>
      </c>
      <c r="C9" s="225" t="str">
        <f>+IF(入力支援シート!C7="","",入力支援シート!C7)</f>
        <v/>
      </c>
      <c r="D9" s="211"/>
      <c r="E9" s="211"/>
      <c r="F9" s="211"/>
      <c r="G9" s="212"/>
    </row>
    <row r="10" spans="1:7" ht="27" customHeight="1" x14ac:dyDescent="0.2">
      <c r="A10" s="198"/>
      <c r="B10" s="44" t="s">
        <v>12</v>
      </c>
      <c r="C10" s="207" t="str">
        <f>+IF(入力支援シート!C8="","",入力支援シート!C8)</f>
        <v/>
      </c>
      <c r="D10" s="208"/>
      <c r="E10" s="208"/>
      <c r="F10" s="208"/>
      <c r="G10" s="209"/>
    </row>
    <row r="11" spans="1:7" ht="27" customHeight="1" x14ac:dyDescent="0.2">
      <c r="A11" s="223"/>
      <c r="B11" s="44" t="s">
        <v>13</v>
      </c>
      <c r="C11" s="56" t="str">
        <f>+IF(入力支援シート!C9="","",入力支援シート!C9)</f>
        <v/>
      </c>
      <c r="D11" s="44" t="s">
        <v>14</v>
      </c>
      <c r="E11" s="208" t="str">
        <f>+IF(入力支援シート!C10="","",入力支援シート!C10)</f>
        <v/>
      </c>
      <c r="F11" s="208"/>
      <c r="G11" s="57" t="s">
        <v>15</v>
      </c>
    </row>
    <row r="12" spans="1:7" ht="27" customHeight="1" x14ac:dyDescent="0.2">
      <c r="A12" s="45" t="s">
        <v>51</v>
      </c>
      <c r="B12" s="207" t="str">
        <f>+IF(入力支援シート!C14="","",入力支援シート!C14)</f>
        <v/>
      </c>
      <c r="C12" s="208"/>
      <c r="D12" s="208"/>
      <c r="E12" s="208"/>
      <c r="F12" s="208"/>
      <c r="G12" s="209"/>
    </row>
    <row r="13" spans="1:7" ht="13.8" customHeight="1" x14ac:dyDescent="0.2">
      <c r="A13" s="210" t="s">
        <v>52</v>
      </c>
      <c r="B13" s="58" t="s">
        <v>16</v>
      </c>
      <c r="C13" s="59" t="str">
        <f>+IF(入力支援シート!E12="","",RIGHT(入力支援シート!E12,2))</f>
        <v/>
      </c>
      <c r="G13" s="60"/>
    </row>
    <row r="14" spans="1:7" ht="27" customHeight="1" x14ac:dyDescent="0.2">
      <c r="A14" s="191"/>
      <c r="B14" s="61" t="s">
        <v>17</v>
      </c>
      <c r="C14" s="211" t="str">
        <f>+IF(入力支援シート!C13="","",入力支援シート!C13)</f>
        <v/>
      </c>
      <c r="D14" s="211"/>
      <c r="E14" s="211"/>
      <c r="F14" s="211"/>
      <c r="G14" s="212"/>
    </row>
    <row r="15" spans="1:7" ht="27" customHeight="1" x14ac:dyDescent="0.2">
      <c r="A15" s="190" t="s">
        <v>56</v>
      </c>
      <c r="B15" s="45" t="s">
        <v>18</v>
      </c>
      <c r="C15" s="207" t="str">
        <f>+IF(入力支援シート!C20="","",入力支援シート!C20)</f>
        <v/>
      </c>
      <c r="D15" s="208"/>
      <c r="E15" s="44" t="s">
        <v>19</v>
      </c>
      <c r="F15" s="207" t="str">
        <f>+IF(入力支援シート!E19="","",入力支援シート!E19)</f>
        <v/>
      </c>
      <c r="G15" s="209"/>
    </row>
    <row r="16" spans="1:7" ht="27" customHeight="1" x14ac:dyDescent="0.2">
      <c r="A16" s="191"/>
      <c r="B16" s="47" t="s">
        <v>6</v>
      </c>
      <c r="C16" s="211" t="str">
        <f>+IF(入力支援シート!C21="","",入力支援シート!C21)</f>
        <v/>
      </c>
      <c r="D16" s="211"/>
      <c r="E16" s="211"/>
      <c r="F16" s="211"/>
      <c r="G16" s="212"/>
    </row>
    <row r="17" spans="1:12" ht="27" customHeight="1" x14ac:dyDescent="0.2">
      <c r="A17" s="48" t="s">
        <v>24</v>
      </c>
      <c r="B17" s="213" t="str">
        <f>+IF(入力支援シート!C15="","",入力支援シート!C15)</f>
        <v/>
      </c>
      <c r="C17" s="213"/>
      <c r="D17" s="213"/>
      <c r="E17" s="213"/>
      <c r="F17" s="213"/>
      <c r="G17" s="214"/>
    </row>
    <row r="18" spans="1:12" ht="27" customHeight="1" x14ac:dyDescent="0.2">
      <c r="A18" s="45" t="s">
        <v>25</v>
      </c>
      <c r="B18" s="62" t="s">
        <v>26</v>
      </c>
      <c r="C18" s="63"/>
      <c r="D18" s="62"/>
      <c r="E18" s="215">
        <f>入力支援シート!C16</f>
        <v>0</v>
      </c>
      <c r="F18" s="215"/>
      <c r="G18" s="216"/>
    </row>
    <row r="19" spans="1:12" ht="27" customHeight="1" x14ac:dyDescent="0.2">
      <c r="A19" s="44" t="s">
        <v>20</v>
      </c>
      <c r="B19" s="217" t="str">
        <f>+IF(入力支援シート!C17="","年　　　月　　　日",入力支援シート!C17)</f>
        <v>年　　　月　　　日</v>
      </c>
      <c r="C19" s="206"/>
      <c r="D19" s="206"/>
      <c r="E19" s="64" t="s">
        <v>21</v>
      </c>
      <c r="F19" s="65"/>
      <c r="G19" s="46"/>
    </row>
    <row r="20" spans="1:12" ht="27" customHeight="1" x14ac:dyDescent="0.2">
      <c r="A20" s="66" t="s">
        <v>27</v>
      </c>
      <c r="B20" s="67" t="s">
        <v>28</v>
      </c>
      <c r="C20" s="68" t="str">
        <f>+IF(入力支援シート!E23="","年　　　月　　　日",入力支援シート!E23)</f>
        <v>年　　　月　　　日</v>
      </c>
      <c r="D20" s="69" t="s">
        <v>54</v>
      </c>
      <c r="E20" s="68" t="str">
        <f>+IF(入力支援シート!C24="","年　　　月　　　日",入力支援シート!C24)</f>
        <v>年　　　月　　　日</v>
      </c>
      <c r="F20" s="70" t="s">
        <v>0</v>
      </c>
      <c r="G20" s="71" t="str">
        <f>+IF(入力支援シート!E24="","年　　　月　　　日",入力支援シート!E24)</f>
        <v>年　　　月　　　日</v>
      </c>
    </row>
    <row r="21" spans="1:12" ht="27" customHeight="1" x14ac:dyDescent="0.2">
      <c r="A21" s="72" t="s">
        <v>114</v>
      </c>
      <c r="B21" s="73"/>
      <c r="C21" s="74" t="str">
        <f>入力支援シート!$C$25</f>
        <v>　該当しない　・　該当　（</v>
      </c>
      <c r="D21" s="75"/>
      <c r="E21" s="218"/>
      <c r="F21" s="218"/>
      <c r="G21" s="76" t="str">
        <f>+IF(C21="　該当しない　・　該当　（","）",IF(C21="該当　（","）",""))</f>
        <v>）</v>
      </c>
    </row>
    <row r="22" spans="1:12" ht="27" customHeight="1" x14ac:dyDescent="0.2">
      <c r="A22" s="72" t="s">
        <v>116</v>
      </c>
      <c r="B22" s="73"/>
      <c r="C22" s="74" t="str">
        <f>入力支援シート!$C$27</f>
        <v>　滞納なし　・　町税の課税なし　・　滞納あり</v>
      </c>
      <c r="D22" s="75"/>
      <c r="E22" s="65"/>
      <c r="F22" s="65"/>
      <c r="G22" s="77" t="s">
        <v>119</v>
      </c>
    </row>
    <row r="23" spans="1:12" ht="27" customHeight="1" x14ac:dyDescent="0.2">
      <c r="A23" s="72" t="s">
        <v>117</v>
      </c>
      <c r="B23" s="73"/>
      <c r="C23" s="74" t="str">
        <f>入力支援シート!$C$28</f>
        <v>　該当しない　・　該当　（</v>
      </c>
      <c r="D23" s="75"/>
      <c r="E23" s="218"/>
      <c r="F23" s="218"/>
      <c r="G23" s="76" t="str">
        <f>+IF(C23="　該当しない　・　該当　（","）","")</f>
        <v>）</v>
      </c>
    </row>
    <row r="24" spans="1:12" ht="27" customHeight="1" x14ac:dyDescent="0.2">
      <c r="A24" s="44" t="s">
        <v>22</v>
      </c>
      <c r="B24" s="204" t="s">
        <v>112</v>
      </c>
      <c r="C24" s="205"/>
      <c r="D24" s="78" t="s">
        <v>23</v>
      </c>
      <c r="E24" s="206" t="s">
        <v>112</v>
      </c>
      <c r="F24" s="206"/>
      <c r="G24" s="46"/>
      <c r="L24" s="79"/>
    </row>
    <row r="25" spans="1:12" x14ac:dyDescent="0.2">
      <c r="A25" s="80" t="s">
        <v>29</v>
      </c>
      <c r="G25" s="60"/>
    </row>
    <row r="26" spans="1:12" x14ac:dyDescent="0.2">
      <c r="A26" s="190" t="s">
        <v>30</v>
      </c>
      <c r="B26" s="44" t="s">
        <v>31</v>
      </c>
      <c r="C26" s="44" t="s">
        <v>32</v>
      </c>
      <c r="D26" s="44" t="s">
        <v>33</v>
      </c>
      <c r="E26" s="44" t="s">
        <v>34</v>
      </c>
      <c r="F26" s="44" t="s">
        <v>35</v>
      </c>
      <c r="G26" s="44" t="s">
        <v>36</v>
      </c>
    </row>
    <row r="27" spans="1:12" ht="36" customHeight="1" x14ac:dyDescent="0.2">
      <c r="A27" s="191"/>
      <c r="B27" s="81"/>
      <c r="C27" s="81"/>
      <c r="D27" s="81"/>
      <c r="E27" s="81"/>
      <c r="F27" s="81"/>
      <c r="G27" s="81"/>
    </row>
    <row r="28" spans="1:12" ht="31.2" x14ac:dyDescent="0.2">
      <c r="A28" s="82" t="s">
        <v>55</v>
      </c>
      <c r="B28" s="83">
        <f>IF(ROUNDDOWN(B27*3/10,-3)&gt;50000,50000,ROUNDDOWN(B27*3/10,-3))</f>
        <v>0</v>
      </c>
      <c r="C28" s="83">
        <f t="shared" ref="C28:G28" si="0">IF(ROUNDDOWN(C27*3/10,-3)&gt;50000,50000,ROUNDDOWN(C27*3/10,-3))</f>
        <v>0</v>
      </c>
      <c r="D28" s="83">
        <f t="shared" si="0"/>
        <v>0</v>
      </c>
      <c r="E28" s="83">
        <f t="shared" si="0"/>
        <v>0</v>
      </c>
      <c r="F28" s="83">
        <f t="shared" si="0"/>
        <v>0</v>
      </c>
      <c r="G28" s="83">
        <f t="shared" si="0"/>
        <v>0</v>
      </c>
    </row>
    <row r="29" spans="1:12" x14ac:dyDescent="0.2">
      <c r="A29" s="190" t="s">
        <v>30</v>
      </c>
      <c r="B29" s="44" t="s">
        <v>37</v>
      </c>
      <c r="C29" s="44" t="s">
        <v>38</v>
      </c>
      <c r="D29" s="44" t="s">
        <v>1</v>
      </c>
      <c r="E29" s="44" t="s">
        <v>2</v>
      </c>
      <c r="F29" s="44" t="s">
        <v>3</v>
      </c>
      <c r="G29" s="44" t="s">
        <v>4</v>
      </c>
    </row>
    <row r="30" spans="1:12" ht="36.6" customHeight="1" x14ac:dyDescent="0.2">
      <c r="A30" s="191"/>
      <c r="B30" s="81"/>
      <c r="C30" s="81"/>
      <c r="D30" s="81"/>
      <c r="E30" s="81"/>
      <c r="F30" s="81"/>
      <c r="G30" s="84"/>
    </row>
    <row r="31" spans="1:12" ht="31.8" thickBot="1" x14ac:dyDescent="0.25">
      <c r="A31" s="82" t="s">
        <v>55</v>
      </c>
      <c r="B31" s="83">
        <f>IF(ROUNDDOWN(B30*3/10,-3)&gt;50000,50000,ROUNDDOWN(B30*3/10,-3))</f>
        <v>0</v>
      </c>
      <c r="C31" s="83">
        <f>IF(ROUNDDOWN(C30*3/10,-3)&gt;50000,50000,ROUNDDOWN(C30*3/10,-3))</f>
        <v>0</v>
      </c>
      <c r="D31" s="85">
        <f t="shared" ref="D31:F31" si="1">IF(ROUNDDOWN(D30*3/10,-3)&gt;50000,50000,ROUNDDOWN(D30*3/10,-3))</f>
        <v>0</v>
      </c>
      <c r="E31" s="85">
        <f t="shared" si="1"/>
        <v>0</v>
      </c>
      <c r="F31" s="85">
        <f t="shared" si="1"/>
        <v>0</v>
      </c>
      <c r="G31" s="85">
        <v>0</v>
      </c>
    </row>
    <row r="32" spans="1:12" ht="41.4" customHeight="1" thickBot="1" x14ac:dyDescent="0.25">
      <c r="A32" s="86" t="s">
        <v>39</v>
      </c>
      <c r="B32" s="192">
        <f>+SUM(B27:G27)+SUM(B30:F30)</f>
        <v>0</v>
      </c>
      <c r="C32" s="193"/>
      <c r="D32" s="87" t="s">
        <v>40</v>
      </c>
      <c r="E32" s="194">
        <f>+SUM(B28:G28)+SUM(B31:F31)</f>
        <v>0</v>
      </c>
      <c r="F32" s="194"/>
      <c r="G32" s="195"/>
    </row>
    <row r="33" spans="1:7" ht="13.8" x14ac:dyDescent="0.2">
      <c r="A33" s="88"/>
    </row>
    <row r="34" spans="1:7" ht="13.8" x14ac:dyDescent="0.2">
      <c r="A34" s="89" t="s">
        <v>41</v>
      </c>
      <c r="B34" s="90"/>
      <c r="C34" s="41"/>
      <c r="D34" s="41"/>
      <c r="E34" s="41"/>
      <c r="F34" s="196" t="s">
        <v>152</v>
      </c>
      <c r="G34" s="197"/>
    </row>
    <row r="35" spans="1:7" ht="13.8" x14ac:dyDescent="0.2">
      <c r="A35" s="91" t="s">
        <v>42</v>
      </c>
      <c r="B35" s="92"/>
      <c r="F35" s="198"/>
      <c r="G35" s="199"/>
    </row>
    <row r="36" spans="1:7" ht="13.8" x14ac:dyDescent="0.2">
      <c r="A36" s="91" t="s">
        <v>113</v>
      </c>
      <c r="B36" s="92"/>
      <c r="F36" s="200" t="s">
        <v>153</v>
      </c>
      <c r="G36" s="201"/>
    </row>
    <row r="37" spans="1:7" ht="13.8" x14ac:dyDescent="0.2">
      <c r="A37" s="93" t="s">
        <v>43</v>
      </c>
      <c r="B37" s="94"/>
      <c r="C37" s="73"/>
      <c r="D37" s="73"/>
      <c r="E37" s="73"/>
      <c r="F37" s="202"/>
      <c r="G37" s="203"/>
    </row>
    <row r="39" spans="1:7" ht="30" customHeight="1" x14ac:dyDescent="0.2">
      <c r="A39" s="95"/>
      <c r="B39" s="95"/>
      <c r="C39" s="95"/>
      <c r="D39" s="95"/>
      <c r="E39" s="95"/>
      <c r="F39" s="95"/>
      <c r="G39" s="95"/>
    </row>
    <row r="40" spans="1:7" ht="24.6" customHeight="1" x14ac:dyDescent="0.2">
      <c r="A40" s="187" t="s">
        <v>44</v>
      </c>
      <c r="B40" s="187"/>
      <c r="C40" s="187"/>
      <c r="D40" s="187"/>
      <c r="E40" s="187"/>
      <c r="F40" s="187"/>
      <c r="G40" s="187"/>
    </row>
    <row r="41" spans="1:7" ht="38.4" customHeight="1" x14ac:dyDescent="0.2">
      <c r="A41" s="96" t="s">
        <v>120</v>
      </c>
      <c r="B41" s="188">
        <v>0</v>
      </c>
      <c r="C41" s="189"/>
      <c r="D41" s="97"/>
      <c r="E41" s="97"/>
      <c r="F41" s="97"/>
    </row>
    <row r="42" spans="1:7" ht="23.4" customHeight="1" x14ac:dyDescent="0.2">
      <c r="A42" s="96" t="s">
        <v>45</v>
      </c>
      <c r="B42" s="98"/>
      <c r="C42" s="99"/>
      <c r="D42" s="97"/>
      <c r="E42" s="97"/>
      <c r="F42" s="97"/>
    </row>
    <row r="43" spans="1:7" ht="13.8" x14ac:dyDescent="0.2">
      <c r="A43" s="100"/>
      <c r="B43" s="97"/>
      <c r="C43" s="97"/>
      <c r="D43" s="97"/>
      <c r="E43" s="97"/>
      <c r="F43" s="97"/>
    </row>
  </sheetData>
  <sheetProtection sheet="1" objects="1" scenarios="1" formatCells="0" selectLockedCells="1"/>
  <mergeCells count="29">
    <mergeCell ref="A6:G6"/>
    <mergeCell ref="F7:G7"/>
    <mergeCell ref="A8:A11"/>
    <mergeCell ref="D8:E8"/>
    <mergeCell ref="C9:G9"/>
    <mergeCell ref="C10:G10"/>
    <mergeCell ref="E11:F11"/>
    <mergeCell ref="B24:C24"/>
    <mergeCell ref="E24:F24"/>
    <mergeCell ref="B12:G12"/>
    <mergeCell ref="A13:A14"/>
    <mergeCell ref="C14:G14"/>
    <mergeCell ref="A15:A16"/>
    <mergeCell ref="C15:D15"/>
    <mergeCell ref="F15:G15"/>
    <mergeCell ref="C16:G16"/>
    <mergeCell ref="B17:G17"/>
    <mergeCell ref="E18:G18"/>
    <mergeCell ref="B19:D19"/>
    <mergeCell ref="E21:F21"/>
    <mergeCell ref="E23:F23"/>
    <mergeCell ref="A40:G40"/>
    <mergeCell ref="B41:C41"/>
    <mergeCell ref="A26:A27"/>
    <mergeCell ref="A29:A30"/>
    <mergeCell ref="B32:C32"/>
    <mergeCell ref="E32:G32"/>
    <mergeCell ref="F34:G35"/>
    <mergeCell ref="F36:G37"/>
  </mergeCells>
  <phoneticPr fontId="8"/>
  <dataValidations count="23">
    <dataValidation type="list" allowBlank="1" showInputMessage="1" showErrorMessage="1" promptTitle="選択してください" prompt="　" sqref="F36:G37" xr:uid="{9E70353D-8040-49F2-A0C8-FB7BBB71A88C}">
      <formula1>"要,不要(メールのみ),要　　・　　不要(メールのみ)"</formula1>
    </dataValidation>
    <dataValidation imeMode="off" allowBlank="1" showInputMessage="1" showErrorMessage="1" promptTitle="対象外" prompt="　" sqref="G30" xr:uid="{9FE6B26F-33BD-4716-B874-16A7E88CBB3B}"/>
    <dataValidation type="list" allowBlank="1" showInputMessage="1" showErrorMessage="1" promptTitle="風営法第2条第1項の該当有無を確認します" prompt="選択してください" sqref="C21" xr:uid="{E8167955-CA64-4E45-AF73-20801FF539B7}">
      <formula1>"該当しない,該当　（,　該当しない　・　該当　（,=入力支援シート!$C$25"</formula1>
    </dataValidation>
    <dataValidation type="list" allowBlank="1" showInputMessage="1" showErrorMessage="1" promptTitle="浪江町暴力団排除条例第二条の該当有無を確認します" prompt="選択してください_x000a__x000a_浪江町暴力団排除条例_x000a_第二条に規定する暴力団、暴力団員、暴力団員等でないこと_x000a_" sqref="C23" xr:uid="{F032E47A-0C2F-46CB-9041-E212572E2C17}">
      <formula1>"該当しない,該当　（,　該当しない　・　該当　（,=入力支援シート!$C$28"</formula1>
    </dataValidation>
    <dataValidation imeMode="on" allowBlank="1" showInputMessage="1" showErrorMessage="1" promptTitle="該当する場合は事由を入力します" prompt="　" sqref="E21:F21 E23:F23" xr:uid="{1747E512-FBA0-43D1-9157-166629B5A367}"/>
    <dataValidation type="list" allowBlank="1" showInputMessage="1" showErrorMessage="1" promptTitle="浪江町税の滞納状況を確認します" prompt="選択してください_x000a__x000a_浪江町税のみの確認です_x000a_実績報告時には浪江町税の滞納がないことの証明書を提出いただきます" sqref="C22" xr:uid="{06C88D60-91F8-44F3-B3E8-11455112F355}">
      <formula1>"滞納なし,町税の課税なし,滞納あり、　滞納なし　・　町税の課税なし　・　滞納あり,=入力支援シート!$C$27"</formula1>
    </dataValidation>
    <dataValidation imeMode="off" allowBlank="1" showInputMessage="1" showErrorMessage="1" promptTitle="取扱店から仕入れる見込み額を入力します" prompt="おおよその見込み額を入力してください" sqref="B27:G27 B30:F30" xr:uid="{B5D2B428-B4CB-42D4-90A7-AB5CDFEC121F}"/>
    <dataValidation type="list" allowBlank="1" showInputMessage="1" showErrorMessage="1" promptTitle="日本標準産業分類を確認して選択します" prompt=" " sqref="E18:G18" xr:uid="{6FD61BBE-357D-45D6-A651-A13F599494F4}">
      <formula1>"75宿泊業,76飲食店,77持ち帰り・配達飲食サービス業,=入力支援シート!C16"</formula1>
    </dataValidation>
    <dataValidation imeMode="off" allowBlank="1" showInputMessage="1" showErrorMessage="1" promptTitle="許可書・届出書を確認して入力します" prompt="yyyy/m/d　形式、m/d形式、_x000a_元号アルファベット+ｙ.ｍ.ｄ形式のいずれでも入力できます" sqref="C20 E20 G20" xr:uid="{DA93C60D-A12C-4EFD-94CB-6BE18AB6B0E8}"/>
    <dataValidation imeMode="on" allowBlank="1" showInputMessage="1" showErrorMessage="1" promptTitle="町内事業所の主な事業内容について入力します" prompt="　" sqref="B17:G17" xr:uid="{DC4954A7-9661-4860-AC7C-3FC26E97E7CA}"/>
    <dataValidation type="date" imeMode="off" allowBlank="1" showInputMessage="1" showErrorMessage="1" promptTitle="補助対象期間の末日を入力します" prompt="補助対象期間は2月末日までの範囲内です。_x000a__x000a_yyyy/m/d　形式、m/d形式、_x000a_元号アルファベット+ｙ.ｍ.ｄ形式のいずれでも入力できます" sqref="E24:F24" xr:uid="{1C7E44A8-25FD-43FB-A3D1-0FB3C6745D67}">
      <formula1>46113</formula1>
      <formula2>46446</formula2>
    </dataValidation>
    <dataValidation type="date" imeMode="off" allowBlank="1" showInputMessage="1" showErrorMessage="1" promptTitle="補助対象期間の初日を入力します" prompt="補助対象期間の初日は、町内で事業を開始した日の翌月1日または_x000a_4月以前に事業を開始している場合は4月1日となります_x000a_ただし、その月の末日までに交付申請を提出していない場合は_x000a_交付申請を提出した月の初日になります_x000a__x000a_yyyy/m/d　形式、m/d形式、_x000a_元号アルファベット+ｙ.ｍ.ｄ形式のいずれでも入力できます" sqref="B24:C24" xr:uid="{DD74D418-89E4-446D-8A1A-D135E8CDAD2E}">
      <formula1>46113</formula1>
      <formula2>46419</formula2>
    </dataValidation>
    <dataValidation imeMode="off" allowBlank="1" showInputMessage="1" showErrorMessage="1" promptTitle="町内で事業を開始した日を入力します" prompt="yyyy/m/d　形式、m/d形式、_x000a_元号アルファベット+ｙ.ｍ.ｄ形式のいずれでも入力できます" sqref="B19:D19" xr:uid="{42511B2A-3E33-4B00-B80E-2087A33EA980}"/>
    <dataValidation imeMode="off" allowBlank="1" showInputMessage="1" showErrorMessage="1" promptTitle="この補助金についての連絡が可能なメールアドレスを入力してください" prompt="　" sqref="C16:G16" xr:uid="{B4C33AEE-9BBB-4E8C-9A87-5D251754DBF7}"/>
    <dataValidation type="textLength" imeMode="off" operator="lessThanOrEqual" allowBlank="1" showInputMessage="1" showErrorMessage="1" promptTitle="この補助金について連絡が可能な電話番号を入力します" prompt="平日8：30～17：15に連絡が可能な電話番号を入力してください" sqref="F15:G15" xr:uid="{DE913D3D-21AB-4356-A712-313F8EC8CEAE}">
      <formula1>13</formula1>
    </dataValidation>
    <dataValidation imeMode="on" allowBlank="1" showInputMessage="1" showErrorMessage="1" promptTitle="この補助金についての担当者を入力します" prompt="申請者と同一の場合は入力を省略できます" sqref="C15:D15" xr:uid="{A7E06945-0306-492E-8762-91C590421FCE}"/>
    <dataValidation imeMode="on" allowBlank="1" showInputMessage="1" showErrorMessage="1" promptTitle="町内事業所の大字以降の住所を入力します" prompt="　" sqref="C14:G14" xr:uid="{19276427-82B8-4DBD-94EA-D0AD07FE6A91}"/>
    <dataValidation operator="lessThan" allowBlank="1" showInputMessage="1" showErrorMessage="1" promptTitle="町内事業所の郵便番号を入力します" prompt="末尾2桁を入力します" sqref="C13" xr:uid="{10F9580B-05B3-460F-B05B-569F06D9EB72}"/>
    <dataValidation imeMode="on" allowBlank="1" showInputMessage="1" showErrorMessage="1" promptTitle="町内事業所名を入力します" prompt="　" sqref="B12:G12" xr:uid="{366D6122-0EE2-4FFB-8CCA-C05BB2BDE948}"/>
    <dataValidation imeMode="on" allowBlank="1" showInputMessage="1" showErrorMessage="1" promptTitle="省略せずに入力します" prompt="　" sqref="C10:G10" xr:uid="{93FF812D-5894-4B62-9CD8-8A37CC12DF7D}"/>
    <dataValidation imeMode="on" allowBlank="1" showInputMessage="1" showErrorMessage="1" promptTitle="法人の場合は本社住所、個人の場合は代表者住所を入力します" prompt="　" sqref="C9:G9" xr:uid="{16E114F5-C3F9-4610-95D4-14DB6650A98D}"/>
    <dataValidation imeMode="off" allowBlank="1" showInputMessage="1" showErrorMessage="1" promptTitle="郵便番号を入力します" prompt="　" sqref="D8:E8" xr:uid="{260B5FAC-726E-49B5-A558-21CC902FCDE5}"/>
    <dataValidation type="date" imeMode="off" allowBlank="1" showInputMessage="1" showErrorMessage="1" promptTitle="役場に提出する日を入力します" prompt="yyyy/m/d　形式、m/d形式、_x000a_元号アルファベット+ｙ.ｍ.ｄ形式のいずれでも入力できます" sqref="F7:G7" xr:uid="{31B7CCE5-EB54-4B2E-83BB-493FCBA025C8}">
      <formula1>46113</formula1>
      <formula2>46418</formula2>
    </dataValidation>
  </dataValidations>
  <pageMargins left="0.5" right="0.4" top="0.19" bottom="0.3" header="0.3" footer="0.3"/>
  <pageSetup paperSize="9" scale="8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65441-0921-495E-B1AD-C0264A2AB823}">
  <sheetPr codeName="Sheet28">
    <tabColor rgb="FFFFFF00"/>
    <pageSetUpPr fitToPage="1"/>
  </sheetPr>
  <dimension ref="A1:L24"/>
  <sheetViews>
    <sheetView showGridLines="0" workbookViewId="0">
      <selection activeCell="F7" sqref="F7:G7"/>
    </sheetView>
  </sheetViews>
  <sheetFormatPr defaultRowHeight="12.6" x14ac:dyDescent="0.2"/>
  <cols>
    <col min="1" max="1" width="22.77734375" style="35" customWidth="1"/>
    <col min="2" max="7" width="14.6640625" style="35" customWidth="1"/>
    <col min="8" max="16384" width="8.88671875" style="35"/>
  </cols>
  <sheetData>
    <row r="1" spans="1:7" ht="13.8" x14ac:dyDescent="0.2">
      <c r="A1" s="34" t="s">
        <v>126</v>
      </c>
    </row>
    <row r="2" spans="1:7" ht="13.8" x14ac:dyDescent="0.2">
      <c r="A2" s="36"/>
    </row>
    <row r="3" spans="1:7" ht="27" customHeight="1" x14ac:dyDescent="0.2">
      <c r="A3" s="34"/>
    </row>
    <row r="4" spans="1:7" ht="29.4" customHeight="1" x14ac:dyDescent="0.2">
      <c r="A4" s="34" t="s">
        <v>154</v>
      </c>
    </row>
    <row r="5" spans="1:7" ht="16.2" customHeight="1" x14ac:dyDescent="0.2">
      <c r="A5" s="34"/>
    </row>
    <row r="6" spans="1:7" ht="100.2" customHeight="1" x14ac:dyDescent="0.2">
      <c r="A6" s="219" t="s">
        <v>127</v>
      </c>
      <c r="B6" s="220"/>
      <c r="C6" s="220"/>
      <c r="D6" s="220"/>
      <c r="E6" s="220"/>
      <c r="F6" s="220"/>
      <c r="G6" s="220"/>
    </row>
    <row r="7" spans="1:7" ht="19.8" customHeight="1" x14ac:dyDescent="0.2">
      <c r="A7" s="37"/>
      <c r="E7" s="38" t="s">
        <v>9</v>
      </c>
      <c r="F7" s="221" t="s">
        <v>112</v>
      </c>
      <c r="G7" s="221"/>
    </row>
    <row r="8" spans="1:7" ht="19.8" customHeight="1" x14ac:dyDescent="0.2">
      <c r="A8" s="222" t="s">
        <v>53</v>
      </c>
      <c r="B8" s="39"/>
      <c r="C8" s="40" t="s">
        <v>10</v>
      </c>
      <c r="D8" s="224" t="str">
        <f>+IF(入力支援シート!E6="","",入力支援シート!E6)</f>
        <v/>
      </c>
      <c r="E8" s="224"/>
      <c r="F8" s="41"/>
      <c r="G8" s="42"/>
    </row>
    <row r="9" spans="1:7" ht="27" customHeight="1" x14ac:dyDescent="0.2">
      <c r="A9" s="198"/>
      <c r="B9" s="43" t="s">
        <v>11</v>
      </c>
      <c r="C9" s="225" t="str">
        <f>+IF(入力支援シート!C7="","",入力支援シート!C7)</f>
        <v/>
      </c>
      <c r="D9" s="211"/>
      <c r="E9" s="211"/>
      <c r="F9" s="211"/>
      <c r="G9" s="212"/>
    </row>
    <row r="10" spans="1:7" ht="27" customHeight="1" x14ac:dyDescent="0.2">
      <c r="A10" s="198"/>
      <c r="B10" s="44" t="s">
        <v>12</v>
      </c>
      <c r="C10" s="207" t="str">
        <f>+IF(入力支援シート!C8="","",入力支援シート!C8)</f>
        <v/>
      </c>
      <c r="D10" s="208"/>
      <c r="E10" s="208"/>
      <c r="F10" s="208"/>
      <c r="G10" s="209"/>
    </row>
    <row r="11" spans="1:7" ht="27" customHeight="1" x14ac:dyDescent="0.2">
      <c r="A11" s="223"/>
      <c r="B11" s="44" t="s">
        <v>13</v>
      </c>
      <c r="C11" s="56" t="str">
        <f>+IF(入力支援シート!C9="","",入力支援シート!C9)</f>
        <v/>
      </c>
      <c r="D11" s="44" t="s">
        <v>14</v>
      </c>
      <c r="E11" s="208" t="str">
        <f>+IF(入力支援シート!C10="","",入力支援シート!C10)</f>
        <v/>
      </c>
      <c r="F11" s="208"/>
      <c r="G11" s="57" t="s">
        <v>15</v>
      </c>
    </row>
    <row r="12" spans="1:7" ht="27" customHeight="1" x14ac:dyDescent="0.2">
      <c r="A12" s="45" t="s">
        <v>51</v>
      </c>
      <c r="B12" s="207" t="str">
        <f>+IF(入力支援シート!C14="","",入力支援シート!C14)</f>
        <v/>
      </c>
      <c r="C12" s="208"/>
      <c r="D12" s="208"/>
      <c r="E12" s="208"/>
      <c r="F12" s="208"/>
      <c r="G12" s="209"/>
    </row>
    <row r="13" spans="1:7" ht="13.8" customHeight="1" x14ac:dyDescent="0.2">
      <c r="A13" s="210" t="s">
        <v>52</v>
      </c>
      <c r="B13" s="58" t="s">
        <v>16</v>
      </c>
      <c r="C13" s="59" t="str">
        <f>+IF(入力支援シート!E12="","",RIGHT(入力支援シート!E12,2))</f>
        <v/>
      </c>
      <c r="G13" s="60"/>
    </row>
    <row r="14" spans="1:7" ht="27" customHeight="1" x14ac:dyDescent="0.2">
      <c r="A14" s="191"/>
      <c r="B14" s="61" t="s">
        <v>17</v>
      </c>
      <c r="C14" s="211" t="str">
        <f>+IF(入力支援シート!C13="","",入力支援シート!C13)</f>
        <v/>
      </c>
      <c r="D14" s="211"/>
      <c r="E14" s="211"/>
      <c r="F14" s="211"/>
      <c r="G14" s="212"/>
    </row>
    <row r="15" spans="1:7" ht="27" customHeight="1" x14ac:dyDescent="0.2">
      <c r="A15" s="190" t="s">
        <v>56</v>
      </c>
      <c r="B15" s="45" t="s">
        <v>18</v>
      </c>
      <c r="C15" s="207" t="str">
        <f>+IF(入力支援シート!C20="","",入力支援シート!C20)</f>
        <v/>
      </c>
      <c r="D15" s="208"/>
      <c r="E15" s="44" t="s">
        <v>19</v>
      </c>
      <c r="F15" s="207" t="str">
        <f>+IF(入力支援シート!E19="","",入力支援シート!E19)</f>
        <v/>
      </c>
      <c r="G15" s="209"/>
    </row>
    <row r="16" spans="1:7" ht="27" customHeight="1" x14ac:dyDescent="0.2">
      <c r="A16" s="191"/>
      <c r="B16" s="47" t="s">
        <v>6</v>
      </c>
      <c r="C16" s="211" t="str">
        <f>+IF(入力支援シート!C21="","",入力支援シート!C21)</f>
        <v/>
      </c>
      <c r="D16" s="211"/>
      <c r="E16" s="211"/>
      <c r="F16" s="211"/>
      <c r="G16" s="212"/>
    </row>
    <row r="17" spans="1:12" ht="27" customHeight="1" x14ac:dyDescent="0.2">
      <c r="A17" s="72" t="s">
        <v>131</v>
      </c>
      <c r="B17" s="73"/>
      <c r="C17" s="101" t="s">
        <v>132</v>
      </c>
      <c r="D17" s="102"/>
      <c r="E17" s="102"/>
      <c r="F17" s="102"/>
      <c r="G17" s="76"/>
    </row>
    <row r="18" spans="1:12" ht="127.8" customHeight="1" x14ac:dyDescent="0.2">
      <c r="A18" s="48" t="s">
        <v>129</v>
      </c>
      <c r="B18" s="230"/>
      <c r="C18" s="230"/>
      <c r="D18" s="230"/>
      <c r="E18" s="230"/>
      <c r="F18" s="230"/>
      <c r="G18" s="231"/>
    </row>
    <row r="19" spans="1:12" ht="44.4" customHeight="1" x14ac:dyDescent="0.2">
      <c r="A19" s="44" t="s">
        <v>128</v>
      </c>
      <c r="B19" s="217" t="s">
        <v>133</v>
      </c>
      <c r="C19" s="206"/>
      <c r="D19" s="206"/>
      <c r="E19" s="64"/>
      <c r="F19" s="65"/>
      <c r="G19" s="46"/>
    </row>
    <row r="20" spans="1:12" ht="44.4" customHeight="1" x14ac:dyDescent="0.2">
      <c r="A20" s="44" t="s">
        <v>134</v>
      </c>
      <c r="B20" s="204" t="s">
        <v>112</v>
      </c>
      <c r="C20" s="205"/>
      <c r="D20" s="78" t="s">
        <v>23</v>
      </c>
      <c r="E20" s="206" t="s">
        <v>112</v>
      </c>
      <c r="F20" s="206"/>
      <c r="G20" s="46"/>
      <c r="L20" s="79"/>
    </row>
    <row r="21" spans="1:12" ht="21" customHeight="1" x14ac:dyDescent="0.2">
      <c r="A21" s="39"/>
      <c r="B21" s="232" t="s">
        <v>58</v>
      </c>
      <c r="C21" s="232"/>
      <c r="D21" s="232"/>
      <c r="E21" s="222" t="s">
        <v>130</v>
      </c>
      <c r="F21" s="233"/>
      <c r="G21" s="234"/>
    </row>
    <row r="22" spans="1:12" ht="49.8" customHeight="1" x14ac:dyDescent="0.2">
      <c r="A22" s="44" t="s">
        <v>157</v>
      </c>
      <c r="B22" s="103"/>
      <c r="C22" s="31"/>
      <c r="D22" s="104" t="s">
        <v>160</v>
      </c>
      <c r="E22" s="105"/>
      <c r="F22" s="226">
        <v>0</v>
      </c>
      <c r="G22" s="227"/>
    </row>
    <row r="23" spans="1:12" ht="49.8" customHeight="1" x14ac:dyDescent="0.2">
      <c r="A23" s="106" t="s">
        <v>158</v>
      </c>
      <c r="B23" s="55"/>
      <c r="C23" s="32"/>
      <c r="D23" s="107" t="s">
        <v>160</v>
      </c>
      <c r="E23" s="80"/>
      <c r="F23" s="226">
        <v>0</v>
      </c>
      <c r="G23" s="227"/>
    </row>
    <row r="24" spans="1:12" ht="49.8" customHeight="1" x14ac:dyDescent="0.2">
      <c r="A24" s="108" t="s">
        <v>159</v>
      </c>
      <c r="B24" s="98"/>
      <c r="C24" s="33" t="str">
        <f>IF(C23="","",C23-C22)</f>
        <v/>
      </c>
      <c r="D24" s="109" t="s">
        <v>160</v>
      </c>
      <c r="E24" s="110"/>
      <c r="F24" s="228">
        <f>IF(F23=0,0,F23-F22)</f>
        <v>0</v>
      </c>
      <c r="G24" s="229"/>
    </row>
  </sheetData>
  <sheetProtection sheet="1" objects="1" scenarios="1" formatCells="0" selectLockedCells="1"/>
  <mergeCells count="23">
    <mergeCell ref="A6:G6"/>
    <mergeCell ref="F7:G7"/>
    <mergeCell ref="A8:A11"/>
    <mergeCell ref="D8:E8"/>
    <mergeCell ref="C9:G9"/>
    <mergeCell ref="C10:G10"/>
    <mergeCell ref="E11:F11"/>
    <mergeCell ref="B12:G12"/>
    <mergeCell ref="A13:A14"/>
    <mergeCell ref="C14:G14"/>
    <mergeCell ref="A15:A16"/>
    <mergeCell ref="C15:D15"/>
    <mergeCell ref="F15:G15"/>
    <mergeCell ref="C16:G16"/>
    <mergeCell ref="F22:G22"/>
    <mergeCell ref="F23:G23"/>
    <mergeCell ref="F24:G24"/>
    <mergeCell ref="B18:G18"/>
    <mergeCell ref="B19:D19"/>
    <mergeCell ref="B20:C20"/>
    <mergeCell ref="E20:F20"/>
    <mergeCell ref="B21:D21"/>
    <mergeCell ref="E21:G21"/>
  </mergeCells>
  <phoneticPr fontId="8"/>
  <dataValidations count="15">
    <dataValidation type="list" allowBlank="1" showInputMessage="1" showErrorMessage="1" promptTitle="選択してください" prompt="　" sqref="C17" xr:uid="{9750AA18-13F2-4E10-A32E-052ABAF0066B}">
      <formula1>"交付申請内容の変更,事業の中止,事業の廃止,交付申請内容の変更　・　事業の中止　・　事業の廃止"</formula1>
    </dataValidation>
    <dataValidation type="date" imeMode="off" allowBlank="1" showInputMessage="1" showErrorMessage="1" promptTitle="役場に提出する日を入力します" prompt="yyyy/m/d　形式、m/d形式、_x000a_元号アルファベット+ｙ.ｍ.ｄ形式のいずれでも入力できます" sqref="F7:G7" xr:uid="{52AEB33A-5AF5-4A76-BAE7-20D9BEB0C9FC}">
      <formula1>46113</formula1>
      <formula2>46418</formula2>
    </dataValidation>
    <dataValidation imeMode="off" allowBlank="1" showInputMessage="1" showErrorMessage="1" promptTitle="郵便番号を入力します" prompt="　" sqref="D8:E8" xr:uid="{1DB1C4D2-A11E-466D-8EFA-DA6D5307C135}"/>
    <dataValidation imeMode="on" allowBlank="1" showInputMessage="1" showErrorMessage="1" promptTitle="法人の場合は本社住所、個人の場合は代表者住所を入力します" prompt="　" sqref="C9:G9" xr:uid="{50A69574-D12B-4D33-AF08-6B28DB047E5C}"/>
    <dataValidation imeMode="on" allowBlank="1" showInputMessage="1" showErrorMessage="1" promptTitle="省略せずに入力します" prompt="　" sqref="C10:G10" xr:uid="{9DE85ED9-4465-4180-BB4E-7BDBFFF45CDC}"/>
    <dataValidation imeMode="on" allowBlank="1" showInputMessage="1" showErrorMessage="1" promptTitle="町内事業所名を入力します" prompt="　" sqref="B12:G12" xr:uid="{3B21922E-C9B8-41BD-B9CB-29E5E97743E4}"/>
    <dataValidation operator="lessThan" allowBlank="1" showInputMessage="1" showErrorMessage="1" promptTitle="町内事業所の郵便番号を入力します" prompt="末尾2桁を入力します" sqref="C13" xr:uid="{236B3FD6-7311-4CDD-BB47-BBD822E94CA2}"/>
    <dataValidation imeMode="on" allowBlank="1" showInputMessage="1" showErrorMessage="1" promptTitle="町内事業所の大字以降の住所を入力します" prompt="　" sqref="C14:G14" xr:uid="{BACAE33B-3CC0-483F-A6FE-3DEE4CB2D3EC}"/>
    <dataValidation imeMode="on" allowBlank="1" showInputMessage="1" showErrorMessage="1" promptTitle="この補助金についての担当者を入力します" prompt="申請者と同一の場合は入力を省略できます" sqref="C15:D15" xr:uid="{384D26E9-1896-43B6-A050-7C096838AA97}"/>
    <dataValidation type="textLength" imeMode="off" operator="lessThanOrEqual" allowBlank="1" showInputMessage="1" showErrorMessage="1" promptTitle="この補助金について連絡が可能な電話番号を入力します" prompt="平日8：30～17：15に連絡が可能な電話番号を入力してください" sqref="F15:G15" xr:uid="{C97FEB09-1E92-4C32-A142-2AAF1B81529D}">
      <formula1>13</formula1>
    </dataValidation>
    <dataValidation imeMode="off" allowBlank="1" showInputMessage="1" showErrorMessage="1" promptTitle="この補助金についての連絡が可能なメールアドレスを入力してください" prompt="　" sqref="C16:G16" xr:uid="{E72EA950-AD5D-4064-B3AE-8E87E59A25B3}"/>
    <dataValidation imeMode="off" allowBlank="1" showInputMessage="1" showErrorMessage="1" promptTitle="変更・中止・廃止する日を入力します" prompt="yyyy/m/d　形式、m/d形式、_x000a_元号アルファベット+ｙ.ｍ.ｄ形式のいずれでも入力できます" sqref="B19:D19" xr:uid="{FC40F4A1-9D9D-4E33-A83A-AC4B28A64377}"/>
    <dataValidation type="date" imeMode="off" allowBlank="1" showInputMessage="1" showErrorMessage="1" promptTitle="補助対象期間の変更がある場合に入力します" prompt="補助対象期間の初日は、町内で事業を開始した日の翌月1日または_x000a_4月以前に事業を開始している場合は4月1日となります_x000a_ただし、その月の末日までに交付申請を提出していない場合は_x000a_交付申請を提出した月の初日になります_x000a__x000a_yyyy/m/d　形式、m/d形式、_x000a_元号アルファベット+ｙ.ｍ.ｄ形式のいずれでも入力できます" sqref="B20:C20" xr:uid="{0EC94BAC-C963-4EDE-A495-A168C8A47654}">
      <formula1>46113</formula1>
      <formula2>46419</formula2>
    </dataValidation>
    <dataValidation type="date" imeMode="off" allowBlank="1" showInputMessage="1" showErrorMessage="1" promptTitle="補助対象期間の変更がある場合に入力します" prompt="補助対象期間は2月末日までの範囲内です。_x000a__x000a_yyyy/m/d　形式、m/d形式、_x000a_元号アルファベット+ｙ.ｍ.ｄ形式のいずれでも入力できます" sqref="E20:F20" xr:uid="{4C2B7882-9DE8-46F1-9356-4B9B7FF8D771}">
      <formula1>46113</formula1>
      <formula2>46446</formula2>
    </dataValidation>
    <dataValidation imeMode="on" allowBlank="1" showInputMessage="1" showErrorMessage="1" promptTitle="変更・中止・廃止の内容について入力します" prompt="　" sqref="B18:G18" xr:uid="{31034B1C-19EC-4525-B582-B00FB3BEB030}"/>
  </dataValidations>
  <pageMargins left="0.5" right="0.4" top="0.51" bottom="0.3" header="0.7" footer="0.3"/>
  <pageSetup paperSize="9" scale="86" fitToHeight="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F387A-E2E0-4676-BBD8-E7C469575BBF}">
  <sheetPr codeName="Sheet29">
    <tabColor rgb="FFFFFF00"/>
    <pageSetUpPr fitToPage="1"/>
  </sheetPr>
  <dimension ref="A1:J73"/>
  <sheetViews>
    <sheetView showGridLines="0" workbookViewId="0">
      <selection activeCell="A7" sqref="A7:G7"/>
    </sheetView>
  </sheetViews>
  <sheetFormatPr defaultRowHeight="12.6" x14ac:dyDescent="0.2"/>
  <cols>
    <col min="1" max="1" width="22.77734375" style="35" customWidth="1"/>
    <col min="2" max="7" width="16.21875" style="35" customWidth="1"/>
    <col min="8" max="8" width="8.88671875" style="35"/>
    <col min="9" max="10" width="9.6640625" style="35" bestFit="1" customWidth="1"/>
    <col min="11" max="16384" width="8.88671875" style="35"/>
  </cols>
  <sheetData>
    <row r="1" spans="1:7" ht="13.8" x14ac:dyDescent="0.2">
      <c r="A1" s="34" t="s">
        <v>122</v>
      </c>
    </row>
    <row r="2" spans="1:7" ht="13.8" x14ac:dyDescent="0.2">
      <c r="A2" s="36"/>
    </row>
    <row r="3" spans="1:7" ht="27" customHeight="1" x14ac:dyDescent="0.2">
      <c r="A3" s="34"/>
    </row>
    <row r="4" spans="1:7" ht="13.8" x14ac:dyDescent="0.2">
      <c r="A4" s="34" t="s">
        <v>156</v>
      </c>
    </row>
    <row r="5" spans="1:7" ht="20.399999999999999" customHeight="1" x14ac:dyDescent="0.2">
      <c r="A5" s="34"/>
    </row>
    <row r="6" spans="1:7" ht="15.6" customHeight="1" x14ac:dyDescent="0.2">
      <c r="A6" s="258" t="s">
        <v>124</v>
      </c>
      <c r="B6" s="258"/>
      <c r="C6" s="258"/>
      <c r="D6" s="258"/>
      <c r="E6" s="258"/>
      <c r="F6" s="258"/>
      <c r="G6" s="258"/>
    </row>
    <row r="7" spans="1:7" ht="21.6" customHeight="1" x14ac:dyDescent="0.2">
      <c r="A7" s="259" t="s">
        <v>125</v>
      </c>
      <c r="B7" s="260"/>
      <c r="C7" s="260"/>
      <c r="D7" s="260"/>
      <c r="E7" s="260"/>
      <c r="F7" s="260"/>
      <c r="G7" s="260"/>
    </row>
    <row r="8" spans="1:7" ht="11.4" customHeight="1" x14ac:dyDescent="0.2">
      <c r="A8" s="37"/>
    </row>
    <row r="9" spans="1:7" ht="19.8" customHeight="1" x14ac:dyDescent="0.2">
      <c r="A9" s="37"/>
      <c r="E9" s="38" t="s">
        <v>59</v>
      </c>
      <c r="F9" s="221" t="s">
        <v>112</v>
      </c>
      <c r="G9" s="221"/>
    </row>
    <row r="10" spans="1:7" ht="16.2" customHeight="1" x14ac:dyDescent="0.2">
      <c r="A10" s="222" t="s">
        <v>53</v>
      </c>
      <c r="B10" s="39"/>
      <c r="C10" s="40" t="s">
        <v>10</v>
      </c>
      <c r="D10" s="261" t="str">
        <f>+IF(入力支援シート!E6="","",入力支援シート!E6)</f>
        <v/>
      </c>
      <c r="E10" s="261"/>
      <c r="F10" s="41"/>
      <c r="G10" s="42"/>
    </row>
    <row r="11" spans="1:7" ht="31.2" customHeight="1" x14ac:dyDescent="0.2">
      <c r="A11" s="198"/>
      <c r="B11" s="43" t="s">
        <v>11</v>
      </c>
      <c r="C11" s="225" t="str">
        <f>+IF(入力支援シート!C7="","",入力支援シート!C7)</f>
        <v/>
      </c>
      <c r="D11" s="211"/>
      <c r="E11" s="211"/>
      <c r="F11" s="211"/>
      <c r="G11" s="212"/>
    </row>
    <row r="12" spans="1:7" ht="31.2" customHeight="1" x14ac:dyDescent="0.2">
      <c r="A12" s="198"/>
      <c r="B12" s="44" t="s">
        <v>12</v>
      </c>
      <c r="C12" s="207" t="str">
        <f>+IF(入力支援シート!C8="","",入力支援シート!C8)</f>
        <v/>
      </c>
      <c r="D12" s="208"/>
      <c r="E12" s="208"/>
      <c r="F12" s="208"/>
      <c r="G12" s="209"/>
    </row>
    <row r="13" spans="1:7" ht="31.2" customHeight="1" x14ac:dyDescent="0.2">
      <c r="A13" s="223"/>
      <c r="B13" s="44" t="s">
        <v>13</v>
      </c>
      <c r="C13" s="56" t="str">
        <f>+IF(入力支援シート!C9="","",入力支援シート!C9)</f>
        <v/>
      </c>
      <c r="D13" s="44" t="s">
        <v>14</v>
      </c>
      <c r="E13" s="208" t="str">
        <f>+IF(入力支援シート!C10="","",入力支援シート!C10)</f>
        <v/>
      </c>
      <c r="F13" s="208"/>
      <c r="G13" s="57" t="s">
        <v>15</v>
      </c>
    </row>
    <row r="14" spans="1:7" ht="31.2" customHeight="1" x14ac:dyDescent="0.2">
      <c r="A14" s="45" t="s">
        <v>51</v>
      </c>
      <c r="B14" s="207" t="str">
        <f>+IF(入力支援シート!C14="","",入力支援シート!C14)</f>
        <v/>
      </c>
      <c r="C14" s="208"/>
      <c r="D14" s="208"/>
      <c r="E14" s="208"/>
      <c r="F14" s="208"/>
      <c r="G14" s="209"/>
    </row>
    <row r="15" spans="1:7" ht="16.2" customHeight="1" x14ac:dyDescent="0.2">
      <c r="A15" s="210" t="s">
        <v>52</v>
      </c>
      <c r="B15" s="58" t="s">
        <v>16</v>
      </c>
      <c r="C15" s="59" t="str">
        <f>+IF(入力支援シート!E12="","",RIGHT(入力支援シート!E12,2))</f>
        <v/>
      </c>
      <c r="G15" s="60"/>
    </row>
    <row r="16" spans="1:7" ht="31.2" customHeight="1" x14ac:dyDescent="0.2">
      <c r="A16" s="191"/>
      <c r="B16" s="61" t="s">
        <v>17</v>
      </c>
      <c r="C16" s="211" t="str">
        <f>+IF(入力支援シート!C13="","",入力支援シート!C13)</f>
        <v/>
      </c>
      <c r="D16" s="211"/>
      <c r="E16" s="211"/>
      <c r="F16" s="211"/>
      <c r="G16" s="212"/>
    </row>
    <row r="17" spans="1:7" ht="31.2" customHeight="1" x14ac:dyDescent="0.2">
      <c r="A17" s="190" t="s">
        <v>56</v>
      </c>
      <c r="B17" s="45" t="s">
        <v>18</v>
      </c>
      <c r="C17" s="207" t="str">
        <f>+IF(入力支援シート!C20="","",入力支援シート!C20)</f>
        <v/>
      </c>
      <c r="D17" s="208"/>
      <c r="E17" s="44" t="s">
        <v>19</v>
      </c>
      <c r="F17" s="207" t="str">
        <f>+IF(入力支援シート!E19="","",入力支援シート!E19)</f>
        <v/>
      </c>
      <c r="G17" s="209"/>
    </row>
    <row r="18" spans="1:7" ht="31.2" customHeight="1" x14ac:dyDescent="0.2">
      <c r="A18" s="191"/>
      <c r="B18" s="47" t="s">
        <v>6</v>
      </c>
      <c r="C18" s="211" t="str">
        <f>+IF(入力支援シート!C21="","",入力支援シート!C21)</f>
        <v/>
      </c>
      <c r="D18" s="211"/>
      <c r="E18" s="211"/>
      <c r="F18" s="211"/>
      <c r="G18" s="212"/>
    </row>
    <row r="19" spans="1:7" ht="31.2" customHeight="1" x14ac:dyDescent="0.2">
      <c r="A19" s="44" t="s">
        <v>62</v>
      </c>
      <c r="B19" s="204" t="s">
        <v>133</v>
      </c>
      <c r="C19" s="205"/>
      <c r="D19" s="78" t="s">
        <v>23</v>
      </c>
      <c r="E19" s="206" t="s">
        <v>112</v>
      </c>
      <c r="F19" s="206"/>
      <c r="G19" s="46"/>
    </row>
    <row r="20" spans="1:7" ht="17.399999999999999" customHeight="1" x14ac:dyDescent="0.2">
      <c r="A20" s="111" t="s">
        <v>63</v>
      </c>
      <c r="G20" s="60"/>
    </row>
    <row r="21" spans="1:7" ht="19.2" customHeight="1" x14ac:dyDescent="0.2">
      <c r="A21" s="190" t="s">
        <v>123</v>
      </c>
      <c r="B21" s="112" t="str">
        <f>IF(B19="年　　　月　　　日","　　月",B19)</f>
        <v>　　月</v>
      </c>
      <c r="C21" s="112" t="str">
        <f>IF(B19="年　　　月　　　日","　　月",IF(E19-B19&lt;58,IF(E19-B19&lt;40,"",E19),IF(E19-B19&lt;80,E19,B19+32)))</f>
        <v>　　月</v>
      </c>
      <c r="D21" s="112" t="str">
        <f>IF(E19="年　　　月　　　日","　　月",IF(E19-B19&lt;88,"",E19))</f>
        <v>　　月</v>
      </c>
      <c r="G21" s="76"/>
    </row>
    <row r="22" spans="1:7" ht="45.6" customHeight="1" thickBot="1" x14ac:dyDescent="0.25">
      <c r="A22" s="191"/>
      <c r="B22" s="81"/>
      <c r="C22" s="81"/>
      <c r="D22" s="81"/>
      <c r="E22" s="113" t="s">
        <v>39</v>
      </c>
      <c r="F22" s="254">
        <f>+SUM(B22:D22)</f>
        <v>0</v>
      </c>
      <c r="G22" s="255"/>
    </row>
    <row r="23" spans="1:7" ht="36.6" customHeight="1" thickBot="1" x14ac:dyDescent="0.25">
      <c r="A23" s="82" t="s">
        <v>55</v>
      </c>
      <c r="B23" s="83">
        <f>IF(ROUNDDOWN(B22*3/10,-3)&gt;50000,50000,ROUNDDOWN(B22*3/10,-3))</f>
        <v>0</v>
      </c>
      <c r="C23" s="83">
        <f t="shared" ref="C23:D23" si="0">IF(ROUNDDOWN(C22*3/10,-3)&gt;50000,50000,ROUNDDOWN(C22*3/10,-3))</f>
        <v>0</v>
      </c>
      <c r="D23" s="83">
        <f t="shared" si="0"/>
        <v>0</v>
      </c>
      <c r="E23" s="87" t="s">
        <v>64</v>
      </c>
      <c r="F23" s="256">
        <f>+SUM(B23:D23)</f>
        <v>0</v>
      </c>
      <c r="G23" s="257"/>
    </row>
    <row r="24" spans="1:7" ht="13.8" x14ac:dyDescent="0.2">
      <c r="A24" s="89" t="s">
        <v>41</v>
      </c>
      <c r="B24" s="90"/>
      <c r="C24" s="41"/>
      <c r="D24" s="41"/>
      <c r="G24" s="60"/>
    </row>
    <row r="25" spans="1:7" ht="13.8" x14ac:dyDescent="0.2">
      <c r="A25" s="114" t="s">
        <v>169</v>
      </c>
      <c r="B25" s="92"/>
      <c r="G25" s="60"/>
    </row>
    <row r="26" spans="1:7" ht="27.6" customHeight="1" x14ac:dyDescent="0.2">
      <c r="A26" s="115" t="s">
        <v>162</v>
      </c>
      <c r="B26" s="252" t="s">
        <v>163</v>
      </c>
      <c r="C26" s="252"/>
      <c r="D26" s="252"/>
      <c r="E26" s="252"/>
      <c r="F26" s="252"/>
      <c r="G26" s="253"/>
    </row>
    <row r="27" spans="1:7" ht="13.8" x14ac:dyDescent="0.2">
      <c r="A27" s="114" t="s">
        <v>60</v>
      </c>
      <c r="B27" s="92"/>
      <c r="G27" s="60"/>
    </row>
    <row r="28" spans="1:7" ht="13.8" x14ac:dyDescent="0.2">
      <c r="A28" s="114" t="s">
        <v>61</v>
      </c>
      <c r="B28" s="92"/>
      <c r="G28" s="60"/>
    </row>
    <row r="29" spans="1:7" ht="13.8" x14ac:dyDescent="0.2">
      <c r="A29" s="116" t="s">
        <v>43</v>
      </c>
      <c r="B29" s="94"/>
      <c r="C29" s="73"/>
      <c r="D29" s="73"/>
      <c r="E29" s="73"/>
      <c r="F29" s="73"/>
      <c r="G29" s="76"/>
    </row>
    <row r="30" spans="1:7" ht="12" customHeight="1" x14ac:dyDescent="0.2">
      <c r="A30" s="117"/>
      <c r="B30" s="92"/>
    </row>
    <row r="31" spans="1:7" x14ac:dyDescent="0.2">
      <c r="A31" s="118" t="s">
        <v>164</v>
      </c>
      <c r="B31" s="243" t="s">
        <v>46</v>
      </c>
      <c r="C31" s="243"/>
      <c r="D31" s="244"/>
      <c r="E31" s="119" t="s">
        <v>47</v>
      </c>
      <c r="F31" s="120" t="s">
        <v>48</v>
      </c>
      <c r="G31" s="120" t="s">
        <v>49</v>
      </c>
    </row>
    <row r="32" spans="1:7" ht="51" customHeight="1" x14ac:dyDescent="0.2">
      <c r="A32" s="121" t="s">
        <v>165</v>
      </c>
      <c r="B32" s="245" t="s">
        <v>50</v>
      </c>
      <c r="C32" s="245"/>
      <c r="D32" s="246"/>
      <c r="E32" s="122" t="s">
        <v>166</v>
      </c>
      <c r="F32" s="123"/>
      <c r="G32" s="123"/>
    </row>
    <row r="33" spans="1:10" ht="39" customHeight="1" x14ac:dyDescent="0.2"/>
    <row r="34" spans="1:10" ht="22.8" x14ac:dyDescent="0.2">
      <c r="A34" s="247" t="s">
        <v>65</v>
      </c>
      <c r="B34" s="247"/>
      <c r="C34" s="247"/>
      <c r="D34" s="247"/>
      <c r="E34" s="247"/>
      <c r="F34" s="247"/>
      <c r="G34" s="247"/>
    </row>
    <row r="35" spans="1:10" ht="7.2" customHeight="1" thickBot="1" x14ac:dyDescent="0.25"/>
    <row r="36" spans="1:10" ht="25.2" x14ac:dyDescent="0.2">
      <c r="A36" s="124"/>
      <c r="B36" s="248" t="str">
        <f>+B21</f>
        <v>　　月</v>
      </c>
      <c r="C36" s="249"/>
      <c r="D36" s="248" t="str">
        <f>+C21</f>
        <v>　　月</v>
      </c>
      <c r="E36" s="250"/>
      <c r="F36" s="251" t="str">
        <f>+D21</f>
        <v>　　月</v>
      </c>
      <c r="G36" s="250"/>
      <c r="H36" s="125"/>
    </row>
    <row r="37" spans="1:10" ht="18.600000000000001" customHeight="1" x14ac:dyDescent="0.2">
      <c r="A37" s="126" t="s">
        <v>66</v>
      </c>
      <c r="B37" s="127">
        <f>+IF($B$19="年　　　月　　　日",1,"1 "&amp;TEXT(DATE(LEFT($B$19,4),MONTH($B$19),1),"(ａａａ)"))</f>
        <v>1</v>
      </c>
      <c r="C37" s="128">
        <f>+IF($B$19="年　　　月　　　日",16,"16 "&amp;TEXT(DATE(LEFT($B$19,4),MONTH($B$19),16),"(ａａａ)"))</f>
        <v>16</v>
      </c>
      <c r="D37" s="127">
        <f>+IF($B$19="年　　　月　　　日",1,"1 "&amp;TEXT(DATE(LEFT($B$19,4),MONTH($B$19)+1,1),"(ａａａ)"))</f>
        <v>1</v>
      </c>
      <c r="E37" s="129">
        <f>+IF($B$19="年　　　月　　　日",16,"16 "&amp;TEXT(DATE(LEFT($B$19,4),MONTH($B$19)+1,16),"(ａａａ)"))</f>
        <v>16</v>
      </c>
      <c r="F37" s="127">
        <f>+IF($B$19="年　　　月　　　日",1,"1 "&amp;TEXT(DATE(LEFT($B$19,4),MONTH($B$19)+2,1),"(ａａａ)"))</f>
        <v>1</v>
      </c>
      <c r="G37" s="129">
        <f>+IF($B$19="年　　　月　　　日",16,"16 "&amp;TEXT(DATE(LEFT($B$19,4),MONTH($B$19)+2,16),"(ａａａ)"))</f>
        <v>16</v>
      </c>
    </row>
    <row r="38" spans="1:10" ht="18.600000000000001" customHeight="1" x14ac:dyDescent="0.2">
      <c r="A38" s="236"/>
      <c r="B38" s="130">
        <f>+IF($B$19="年　　　月　　　日",2,"2 "&amp;TEXT(DATE(LEFT($B$19,4),MONTH($B$19),2),"(ａａａ)"))</f>
        <v>2</v>
      </c>
      <c r="C38" s="131">
        <f>+IF($B$19="年　　　月　　　日",17,"17 "&amp;TEXT(DATE(LEFT($B$19,4),MONTH($B$19),17),"(ａａａ)"))</f>
        <v>17</v>
      </c>
      <c r="D38" s="130">
        <f>+IF($B$19="年　　　月　　　日",2,"2 "&amp;TEXT(DATE(LEFT($B$19,4),MONTH($B$19)+1,2),"(ａａａ)"))</f>
        <v>2</v>
      </c>
      <c r="E38" s="132">
        <f>+IF($B$19="年　　　月　　　日",17,"17 "&amp;TEXT(DATE(LEFT($B$19,4),MONTH($B$19)+1,17),"(ａａａ)"))</f>
        <v>17</v>
      </c>
      <c r="F38" s="130">
        <f>+IF($B$19="年　　　月　　　日",2,"2 "&amp;TEXT(DATE(LEFT($B$19,4),MONTH($B$19)+2,2),"(ａａａ)"))</f>
        <v>2</v>
      </c>
      <c r="G38" s="132">
        <f>+IF($B$19="年　　　月　　　日",17,"17 "&amp;TEXT(DATE(LEFT($B$19,4),MONTH($B$19)+2,17),"(ａａａ)"))</f>
        <v>17</v>
      </c>
      <c r="J38" s="133"/>
    </row>
    <row r="39" spans="1:10" ht="18.600000000000001" customHeight="1" x14ac:dyDescent="0.2">
      <c r="A39" s="236"/>
      <c r="B39" s="134">
        <f>+IF($B$19="年　　　月　　　日",3,"3 "&amp;TEXT(DATE(LEFT($B$19,4),MONTH($B$19),3),"(ａａａ)"))</f>
        <v>3</v>
      </c>
      <c r="C39" s="128">
        <f>+IF($B$19="年　　　月　　　日",18,"18 "&amp;TEXT(DATE(LEFT($B$19,4),MONTH($B$19),18),"(ａａａ)"))</f>
        <v>18</v>
      </c>
      <c r="D39" s="134">
        <f>+IF($B$19="年　　　月　　　日",3,"3 "&amp;TEXT(DATE(LEFT($B$19,4),MONTH($B$19)+1,3),"(ａａａ)"))</f>
        <v>3</v>
      </c>
      <c r="E39" s="129">
        <f>+IF($B$19="年　　　月　　　日",18,"18 "&amp;TEXT(DATE(LEFT($B$19,4),MONTH($B$19)+1,18),"(ａａａ)"))</f>
        <v>18</v>
      </c>
      <c r="F39" s="134">
        <f>+IF($B$19="年　　　月　　　日",3,"3 "&amp;TEXT(DATE(LEFT($B$19,4),MONTH($B$19)+2,3),"(ａａａ)"))</f>
        <v>3</v>
      </c>
      <c r="G39" s="129">
        <f>+IF($B$19="年　　　月　　　日",18,"18 "&amp;TEXT(DATE(LEFT($B$19,4),MONTH($B$19)+2,18),"(ａａａ)"))</f>
        <v>18</v>
      </c>
    </row>
    <row r="40" spans="1:10" ht="18.600000000000001" customHeight="1" thickBot="1" x14ac:dyDescent="0.25">
      <c r="A40" s="236"/>
      <c r="B40" s="130">
        <f>+IF($B$19="年　　　月　　　日",4,"4 "&amp;TEXT(DATE(LEFT($B$19,4),MONTH($B$19),4),"(ａａａ)"))</f>
        <v>4</v>
      </c>
      <c r="C40" s="131">
        <f>+IF($B$19="年　　　月　　　日",19,"19 "&amp;TEXT(DATE(LEFT($B$19,4),MONTH($B$19),19),"(ａａａ)"))</f>
        <v>19</v>
      </c>
      <c r="D40" s="130">
        <f>+IF($B$19="年　　　月　　　日",4,"4 "&amp;TEXT(DATE(LEFT($B$19,4),MONTH($B$19)+1,4),"(ａａａ)"))</f>
        <v>4</v>
      </c>
      <c r="E40" s="132">
        <f>+IF($B$19="年　　　月　　　日",19,"19 "&amp;TEXT(DATE(LEFT($B$19,4),MONTH($B$19)+1,19),"(ａａａ)"))</f>
        <v>19</v>
      </c>
      <c r="F40" s="130">
        <f>+IF($B$19="年　　　月　　　日",4,"4 "&amp;TEXT(DATE(LEFT($B$19,4),MONTH($B$19)+2,4),"(ａａａ)"))</f>
        <v>4</v>
      </c>
      <c r="G40" s="132">
        <f>+IF($B$19="年　　　月　　　日",19,"19 "&amp;TEXT(DATE(LEFT($B$19,4),MONTH($B$19)+2,19),"(ａａａ)"))</f>
        <v>19</v>
      </c>
    </row>
    <row r="41" spans="1:10" ht="18.600000000000001" customHeight="1" x14ac:dyDescent="0.2">
      <c r="A41" s="135"/>
      <c r="B41" s="134">
        <f>+IF($B$19="年　　　月　　　日",5,"5 "&amp;TEXT(DATE(LEFT($B$19,4),MONTH($B$19),5),"(ａａａ)"))</f>
        <v>5</v>
      </c>
      <c r="C41" s="128">
        <f>+IF($B$19="年　　　月　　　日",20,"20 "&amp;TEXT(DATE(LEFT($B$19,4),MONTH($B$19),20),"(ａａａ)"))</f>
        <v>20</v>
      </c>
      <c r="D41" s="134">
        <f>+IF($B$19="年　　　月　　　日",5,"5 "&amp;TEXT(DATE(LEFT($B$19,4),MONTH($B$19)+1,5),"(ａａａ)"))</f>
        <v>5</v>
      </c>
      <c r="E41" s="129">
        <f>+IF($B$19="年　　　月　　　日",20,"20 "&amp;TEXT(DATE(LEFT($B$19,4),MONTH($B$19)+1,20),"(ａａａ)"))</f>
        <v>20</v>
      </c>
      <c r="F41" s="134">
        <f>+IF($B$19="年　　　月　　　日",5,"5 "&amp;TEXT(DATE(LEFT($B$19,4),MONTH($B$19)+2,5),"(ａａａ)"))</f>
        <v>5</v>
      </c>
      <c r="G41" s="129">
        <f>+IF($B$19="年　　　月　　　日",20,"20 "&amp;TEXT(DATE(LEFT($B$19,4),MONTH($B$19)+2,20),"(ａａａ)"))</f>
        <v>20</v>
      </c>
    </row>
    <row r="42" spans="1:10" ht="18.600000000000001" customHeight="1" x14ac:dyDescent="0.2">
      <c r="A42" s="126" t="s">
        <v>67</v>
      </c>
      <c r="B42" s="130">
        <f>+IF($B$19="年　　　月　　　日",6,"6 "&amp;TEXT(DATE(LEFT($B$19,4),MONTH($B$19),6),"(ａａａ)"))</f>
        <v>6</v>
      </c>
      <c r="C42" s="131">
        <f>+IF($B$19="年　　　月　　　日",21,"21 "&amp;TEXT(DATE(LEFT($B$19,4),MONTH($B$19),21),"(ａａａ)"))</f>
        <v>21</v>
      </c>
      <c r="D42" s="130">
        <f>+IF($B$19="年　　　月　　　日",6,"6 "&amp;TEXT(DATE(LEFT($B$19,4),MONTH($B$19)+1,6),"(ａａａ)"))</f>
        <v>6</v>
      </c>
      <c r="E42" s="132">
        <f>+IF($B$19="年　　　月　　　日",21,"21 "&amp;TEXT(DATE(LEFT($B$19,4),MONTH($B$19)+1,21),"(ａａａ)"))</f>
        <v>21</v>
      </c>
      <c r="F42" s="130">
        <f>+IF($B$19="年　　　月　　　日",6,"6 "&amp;TEXT(DATE(LEFT($B$19,4),MONTH($B$19)+2,6),"(ａａａ)"))</f>
        <v>6</v>
      </c>
      <c r="G42" s="132">
        <f>+IF($B$19="年　　　月　　　日",21,"21 "&amp;TEXT(DATE(LEFT($B$19,4),MONTH($B$19)+2,21),"(ａａａ)"))</f>
        <v>21</v>
      </c>
    </row>
    <row r="43" spans="1:10" ht="18.600000000000001" customHeight="1" x14ac:dyDescent="0.2">
      <c r="A43" s="236"/>
      <c r="B43" s="134">
        <f>+IF($B$19="年　　　月　　　日",7,"7 "&amp;TEXT(DATE(LEFT($B$19,4),MONTH($B$19),7),"(ａａａ)"))</f>
        <v>7</v>
      </c>
      <c r="C43" s="128">
        <f>+IF($B$19="年　　　月　　　日",22,"22 "&amp;TEXT(DATE(LEFT($B$19,4),MONTH($B$19),22),"(ａａａ)"))</f>
        <v>22</v>
      </c>
      <c r="D43" s="134">
        <f>+IF($B$19="年　　　月　　　日",7,"7 "&amp;TEXT(DATE(LEFT($B$19,4),MONTH($B$19)+1,7),"(ａａａ)"))</f>
        <v>7</v>
      </c>
      <c r="E43" s="129">
        <f>+IF($B$19="年　　　月　　　日",22,"22 "&amp;TEXT(DATE(LEFT($B$19,4),MONTH($B$19)+1,22),"(ａａａ)"))</f>
        <v>22</v>
      </c>
      <c r="F43" s="134">
        <f>+IF($B$19="年　　　月　　　日",7,"7 "&amp;TEXT(DATE(LEFT($B$19,4),MONTH($B$19)+2,7),"(ａａａ)"))</f>
        <v>7</v>
      </c>
      <c r="G43" s="129">
        <f>+IF($B$19="年　　　月　　　日",22,"22 "&amp;TEXT(DATE(LEFT($B$19,4),MONTH($B$19)+2,22),"(ａａａ)"))</f>
        <v>22</v>
      </c>
    </row>
    <row r="44" spans="1:10" ht="18.600000000000001" customHeight="1" x14ac:dyDescent="0.2">
      <c r="A44" s="236"/>
      <c r="B44" s="130">
        <f>+IF($B$19="年　　　月　　　日",8,"8 "&amp;TEXT(DATE(LEFT($B$19,4),MONTH($B$19),8),"(ａａａ)"))</f>
        <v>8</v>
      </c>
      <c r="C44" s="131">
        <f>+IF($B$19="年　　　月　　　日",23,"23 "&amp;TEXT(DATE(LEFT($B$19,4),MONTH($B$19),23),"(ａａａ)"))</f>
        <v>23</v>
      </c>
      <c r="D44" s="130">
        <f>+IF($B$19="年　　　月　　　日",8,"8 "&amp;TEXT(DATE(LEFT($B$19,4),MONTH($B$19)+1,8),"(ａａａ)"))</f>
        <v>8</v>
      </c>
      <c r="E44" s="132">
        <f>+IF($B$19="年　　　月　　　日",23,"23 "&amp;TEXT(DATE(LEFT($B$19,4),MONTH($B$19)+1,23),"(ａａａ)"))</f>
        <v>23</v>
      </c>
      <c r="F44" s="130">
        <f>+IF($B$19="年　　　月　　　日",8,"8 "&amp;TEXT(DATE(LEFT($B$19,4),MONTH($B$19)+2,8),"(ａａａ)"))</f>
        <v>8</v>
      </c>
      <c r="G44" s="132">
        <f>+IF($B$19="年　　　月　　　日",23,"23 "&amp;TEXT(DATE(LEFT($B$19,4),MONTH($B$19)+2,23),"(ａａａ)"))</f>
        <v>23</v>
      </c>
    </row>
    <row r="45" spans="1:10" ht="18.600000000000001" customHeight="1" thickBot="1" x14ac:dyDescent="0.25">
      <c r="A45" s="237"/>
      <c r="B45" s="134">
        <f>+IF($B$19="年　　　月　　　日",9,"9 "&amp;TEXT(DATE(LEFT($B$19,4),MONTH($B$19),9),"(ａａａ)"))</f>
        <v>9</v>
      </c>
      <c r="C45" s="128">
        <f>+IF($B$19="年　　　月　　　日",24,"24 "&amp;TEXT(DATE(LEFT($B$19,4),MONTH($B$19),24),"(ａａａ)"))</f>
        <v>24</v>
      </c>
      <c r="D45" s="134">
        <f>+IF($B$19="年　　　月　　　日",9,"9 "&amp;TEXT(DATE(LEFT($B$19,4),MONTH($B$19)+1,9),"(ａａａ)"))</f>
        <v>9</v>
      </c>
      <c r="E45" s="129">
        <f>+IF($B$19="年　　　月　　　日",24,"24 "&amp;TEXT(DATE(LEFT($B$19,4),MONTH($B$19)+1,24),"(ａａａ)"))</f>
        <v>24</v>
      </c>
      <c r="F45" s="134">
        <f>+IF($B$19="年　　　月　　　日",9,"9 "&amp;TEXT(DATE(LEFT($B$19,4),MONTH($B$19)+2,9),"(ａａａ)"))</f>
        <v>9</v>
      </c>
      <c r="G45" s="129">
        <f>+IF($B$19="年　　　月　　　日",24,"24 "&amp;TEXT(DATE(LEFT($B$19,4),MONTH($B$19)+2,24),"(ａａａ)"))</f>
        <v>24</v>
      </c>
    </row>
    <row r="46" spans="1:10" ht="18.600000000000001" customHeight="1" x14ac:dyDescent="0.2">
      <c r="A46" s="126"/>
      <c r="B46" s="130">
        <f>+IF($B$19="年　　　月　　　日",10,"10 "&amp;TEXT(DATE(LEFT($B$19,4),MONTH($B$19),10),"(ａａａ)"))</f>
        <v>10</v>
      </c>
      <c r="C46" s="131">
        <f>+IF($B$19="年　　　月　　　日",25,"25 "&amp;TEXT(DATE(LEFT($B$19,4),MONTH($B$19),25),"(ａａａ)"))</f>
        <v>25</v>
      </c>
      <c r="D46" s="130">
        <f>+IF($B$19="年　　　月　　　日",10,"10 "&amp;TEXT(DATE(LEFT($B$19,4),MONTH($B$19)+1,10),"(ａａａ)"))</f>
        <v>10</v>
      </c>
      <c r="E46" s="132">
        <f>+IF($B$19="年　　　月　　　日",25,"25 "&amp;TEXT(DATE(LEFT($B$19,4),MONTH($B$19)+1,25),"(ａａａ)"))</f>
        <v>25</v>
      </c>
      <c r="F46" s="130">
        <f>+IF($B$19="年　　　月　　　日",10,"10 "&amp;TEXT(DATE(LEFT($B$19,4),MONTH($B$19)+2,10),"(ａａａ)"))</f>
        <v>10</v>
      </c>
      <c r="G46" s="132">
        <f>+IF($B$19="年　　　月　　　日",25,"25 "&amp;TEXT(DATE(LEFT($B$19,4),MONTH($B$19)+2,25),"(ａａａ)"))</f>
        <v>25</v>
      </c>
    </row>
    <row r="47" spans="1:10" ht="18.600000000000001" customHeight="1" x14ac:dyDescent="0.2">
      <c r="A47" s="126"/>
      <c r="B47" s="134">
        <f>+IF($B$19="年　　　月　　　日",11,"11 "&amp;TEXT(DATE(LEFT($B$19,4),MONTH($B$19),11),"(ａａａ)"))</f>
        <v>11</v>
      </c>
      <c r="C47" s="128">
        <f>+IF($B$19="年　　　月　　　日",26,"26 "&amp;TEXT(DATE(LEFT($B$19,4),MONTH($B$19),26),"(ａａａ)"))</f>
        <v>26</v>
      </c>
      <c r="D47" s="134">
        <f>+IF($B$19="年　　　月　　　日",11,"11 "&amp;TEXT(DATE(LEFT($B$19,4),MONTH($B$19)+1,11),"(ａａａ)"))</f>
        <v>11</v>
      </c>
      <c r="E47" s="129">
        <f>+IF($B$19="年　　　月　　　日",26,"26 "&amp;TEXT(DATE(LEFT($B$19,4),MONTH($B$19)+1,26),"(ａａａ)"))</f>
        <v>26</v>
      </c>
      <c r="F47" s="134">
        <f>+IF($B$19="年　　　月　　　日",11,"11 "&amp;TEXT(DATE(LEFT($B$19,4),MONTH($B$19)+2,11),"(ａａａ)"))</f>
        <v>11</v>
      </c>
      <c r="G47" s="129">
        <f>+IF($B$19="年　　　月　　　日",26,"26 "&amp;TEXT(DATE(LEFT($B$19,4),MONTH($B$19)+2,26),"(ａａａ)"))</f>
        <v>26</v>
      </c>
    </row>
    <row r="48" spans="1:10" ht="18.600000000000001" customHeight="1" x14ac:dyDescent="0.2">
      <c r="A48" s="136" t="s">
        <v>149</v>
      </c>
      <c r="B48" s="130">
        <f>+IF($B$19="年　　　月　　　日",12,"12 "&amp;TEXT(DATE(LEFT($B$19,4),MONTH($B$19),12),"(ａａａ)"))</f>
        <v>12</v>
      </c>
      <c r="C48" s="131">
        <f>+IF($B$19="年　　　月　　　日",27,"27 "&amp;TEXT(DATE(LEFT($B$19,4),MONTH($B$19),27),"(ａａａ)"))</f>
        <v>27</v>
      </c>
      <c r="D48" s="130">
        <f>+IF($B$19="年　　　月　　　日",12,"12 "&amp;TEXT(DATE(LEFT($B$19,4),MONTH($B$19)+1,12),"(ａａａ)"))</f>
        <v>12</v>
      </c>
      <c r="E48" s="132">
        <f>+IF($B$19="年　　　月　　　日",27,"27 "&amp;TEXT(DATE(LEFT($B$19,4),MONTH($B$19)+1,27),"(ａａａ)"))</f>
        <v>27</v>
      </c>
      <c r="F48" s="130">
        <f>+IF($B$19="年　　　月　　　日",12,"12 "&amp;TEXT(DATE(LEFT($B$19,4),MONTH($B$19)+2,12),"(ａａａ)"))</f>
        <v>12</v>
      </c>
      <c r="G48" s="132">
        <f>+IF($B$19="年　　　月　　　日",27,"27 "&amp;TEXT(DATE(LEFT($B$19,4),MONTH($B$19)+2,27),"(ａａａ)"))</f>
        <v>27</v>
      </c>
    </row>
    <row r="49" spans="1:7" ht="18.600000000000001" customHeight="1" x14ac:dyDescent="0.2">
      <c r="A49" s="136"/>
      <c r="B49" s="134">
        <f>+IF($B$19="年　　　月　　　日",13,"13 "&amp;TEXT(DATE(LEFT($B$19,4),MONTH($B$19),13),"(ａａａ)"))</f>
        <v>13</v>
      </c>
      <c r="C49" s="128">
        <f>+IF($B$19="年　　　月　　　日",28,"28 "&amp;TEXT(DATE(LEFT($B$19,4),MONTH($B$19),28),"(ａａａ)"))</f>
        <v>28</v>
      </c>
      <c r="D49" s="134">
        <f>+IF($B$19="年　　　月　　　日",13,"13 "&amp;TEXT(DATE(LEFT($B$19,4),MONTH($B$19)+1,13),"(ａａａ)"))</f>
        <v>13</v>
      </c>
      <c r="E49" s="129">
        <f>+IF($B$19="年　　　月　　　日",28,"28 "&amp;TEXT(DATE(LEFT($B$19,4),MONTH($B$19)+1,28),"(ａａａ)"))</f>
        <v>28</v>
      </c>
      <c r="F49" s="134">
        <f>+IF($B$19="年　　　月　　　日",13,"13 "&amp;TEXT(DATE(LEFT($B$19,4),MONTH($B$19)+2,13),"(ａａａ)"))</f>
        <v>13</v>
      </c>
      <c r="G49" s="129">
        <f>+IF($B$19="年　　　月　　　日",28,"28 "&amp;TEXT(DATE(LEFT($B$19,4),MONTH($B$19)+2,28),"(ａａａ)"))</f>
        <v>28</v>
      </c>
    </row>
    <row r="50" spans="1:7" ht="18.600000000000001" customHeight="1" x14ac:dyDescent="0.2">
      <c r="A50" s="238" t="s">
        <v>150</v>
      </c>
      <c r="B50" s="130">
        <f>+IF($B$19="年　　　月　　　日",14,"14 "&amp;TEXT(DATE(LEFT($B$19,4),MONTH($B$19),14),"(ａａａ)"))</f>
        <v>14</v>
      </c>
      <c r="C50" s="131">
        <f>+IF($B$19="年　　　月　　　日",29,"29 "&amp;TEXT(DATE(LEFT($B$19,4),MONTH($B$19),29),"(ａａａ)"))</f>
        <v>29</v>
      </c>
      <c r="D50" s="130">
        <f>+IF($B$19="年　　　月　　　日",14,"14 "&amp;TEXT(DATE(LEFT($B$19,4),MONTH($B$19)+1,14),"(ａａａ)"))</f>
        <v>14</v>
      </c>
      <c r="E50" s="132">
        <f>+IF($B$19="年　　　月　　　日",29,"29 "&amp;TEXT(DATE(LEFT($B$19,4),MONTH($B$19)+1,29),"(ａａａ)"))</f>
        <v>29</v>
      </c>
      <c r="F50" s="130">
        <f>+IF($B$19="年　　　月　　　日",14,"14 "&amp;TEXT(DATE(LEFT($B$19,4),MONTH($B$19)+2,14),"(ａａａ)"))</f>
        <v>14</v>
      </c>
      <c r="G50" s="132">
        <f>+IF($B$19="年　　　月　　　日",29,"29 "&amp;TEXT(DATE(LEFT($B$19,4),MONTH($B$19)+2,29),"(ａａａ)"))</f>
        <v>29</v>
      </c>
    </row>
    <row r="51" spans="1:7" ht="18.600000000000001" customHeight="1" x14ac:dyDescent="0.2">
      <c r="A51" s="238"/>
      <c r="B51" s="134">
        <f>+IF($B$19="年　　　月　　　日",15,"15 "&amp;TEXT(DATE(LEFT($B$19,4),MONTH($B$19),15),"(ａａａ)"))</f>
        <v>15</v>
      </c>
      <c r="C51" s="128">
        <f>+IF($B$19="年　　　月　　　日",30,"30 "&amp;TEXT(DATE(LEFT($B$19,4),MONTH($B$19),30),"(ａａａ)"))</f>
        <v>30</v>
      </c>
      <c r="D51" s="134">
        <f>+IF($B$19="年　　　月　　　日",15,"15 "&amp;TEXT(DATE(LEFT($B$19,4),MONTH($B$19)+1,15),"(ａａａ)"))</f>
        <v>15</v>
      </c>
      <c r="E51" s="129">
        <f>+IF($B$19="年　　　月　　　日",30,"30 "&amp;TEXT(DATE(LEFT($B$19,4),MONTH($B$19)+1,30),"(ａａａ)"))</f>
        <v>30</v>
      </c>
      <c r="F51" s="134">
        <f>+IF($B$19="年　　　月　　　日",15,"15 "&amp;TEXT(DATE(LEFT($B$19,4),MONTH($B$19)+2,15),"(ａａａ)"))</f>
        <v>15</v>
      </c>
      <c r="G51" s="129">
        <f>+IF($B$19="年　　　月　　　日",30,"30 "&amp;TEXT(DATE(LEFT($B$19,4),MONTH($B$19)+2,30),"(ａａａ)"))</f>
        <v>30</v>
      </c>
    </row>
    <row r="52" spans="1:7" ht="18.600000000000001" customHeight="1" thickBot="1" x14ac:dyDescent="0.25">
      <c r="A52" s="239"/>
      <c r="B52" s="137"/>
      <c r="C52" s="131">
        <f>+IF($B$19="年　　　月　　　日",31,"31 "&amp;TEXT(DATE(LEFT($B$19,4),MONTH($B$19),31),"(ａａａ)"))</f>
        <v>31</v>
      </c>
      <c r="D52" s="137"/>
      <c r="E52" s="132">
        <f>+IF($B$19="年　　　月　　　日",31,"31 "&amp;TEXT(DATE(LEFT($B$19,4),MONTH($B$19)+1,31),"(ａａａ)"))</f>
        <v>31</v>
      </c>
      <c r="F52" s="137"/>
      <c r="G52" s="132">
        <f>+IF($B$19="年　　　月　　　日",31,"31 "&amp;TEXT(DATE(LEFT($B$19,4),MONTH($B$19)+2,31),"(ａａａ)"))</f>
        <v>31</v>
      </c>
    </row>
    <row r="53" spans="1:7" ht="25.8" customHeight="1" thickBot="1" x14ac:dyDescent="0.25">
      <c r="A53" s="138" t="s">
        <v>68</v>
      </c>
      <c r="B53" s="240" t="str">
        <f>+IF(COUNTIF(B58:C73,"TRUE")=0,"日",COUNTIF(B58:C73,"TRUE")&amp;" 日")</f>
        <v>日</v>
      </c>
      <c r="C53" s="241"/>
      <c r="D53" s="242" t="str">
        <f>+IF(COUNTIF(D58:E73,"TRUE")=0,"日",COUNTIF(D58:E73,"TRUE")&amp;" 日")</f>
        <v>日</v>
      </c>
      <c r="E53" s="241"/>
      <c r="F53" s="242" t="str">
        <f t="shared" ref="F53" si="1">+IF(COUNTIF(F58:G73,"TRUE")=0,"日",COUNTIF(F58:G73,"TRUE")&amp;" 日")</f>
        <v>日</v>
      </c>
      <c r="G53" s="241"/>
    </row>
    <row r="54" spans="1:7" x14ac:dyDescent="0.2">
      <c r="A54" s="58"/>
    </row>
    <row r="55" spans="1:7" x14ac:dyDescent="0.2">
      <c r="A55" s="58"/>
    </row>
    <row r="56" spans="1:7" x14ac:dyDescent="0.2">
      <c r="A56" s="58"/>
      <c r="B56" s="35" t="s">
        <v>151</v>
      </c>
    </row>
    <row r="57" spans="1:7" x14ac:dyDescent="0.2">
      <c r="A57" s="58"/>
      <c r="B57" s="235" t="s">
        <v>167</v>
      </c>
      <c r="C57" s="235"/>
      <c r="D57" s="235"/>
      <c r="E57" s="235"/>
      <c r="F57" s="235"/>
      <c r="G57" s="235"/>
    </row>
    <row r="58" spans="1:7" x14ac:dyDescent="0.2">
      <c r="A58" s="58">
        <v>1</v>
      </c>
      <c r="B58" s="139"/>
      <c r="C58" s="139"/>
      <c r="D58" s="139"/>
      <c r="E58" s="139"/>
      <c r="F58" s="139"/>
      <c r="G58" s="139"/>
    </row>
    <row r="59" spans="1:7" x14ac:dyDescent="0.2">
      <c r="A59" s="58">
        <v>2</v>
      </c>
      <c r="B59" s="139"/>
      <c r="C59" s="139"/>
      <c r="D59" s="139"/>
      <c r="E59" s="139"/>
      <c r="F59" s="139"/>
      <c r="G59" s="139"/>
    </row>
    <row r="60" spans="1:7" x14ac:dyDescent="0.2">
      <c r="A60" s="58">
        <v>3</v>
      </c>
      <c r="B60" s="139"/>
      <c r="C60" s="139"/>
      <c r="D60" s="139"/>
      <c r="E60" s="139"/>
      <c r="F60" s="139"/>
      <c r="G60" s="139"/>
    </row>
    <row r="61" spans="1:7" x14ac:dyDescent="0.2">
      <c r="A61" s="58">
        <v>4</v>
      </c>
      <c r="B61" s="139"/>
      <c r="C61" s="139"/>
      <c r="D61" s="139"/>
      <c r="E61" s="139"/>
      <c r="F61" s="139"/>
      <c r="G61" s="139"/>
    </row>
    <row r="62" spans="1:7" x14ac:dyDescent="0.2">
      <c r="A62" s="58">
        <v>5</v>
      </c>
      <c r="B62" s="139"/>
      <c r="C62" s="139"/>
      <c r="D62" s="139"/>
      <c r="E62" s="139"/>
      <c r="F62" s="139"/>
      <c r="G62" s="139"/>
    </row>
    <row r="63" spans="1:7" x14ac:dyDescent="0.2">
      <c r="A63" s="58">
        <v>6</v>
      </c>
      <c r="B63" s="139"/>
      <c r="C63" s="139"/>
      <c r="D63" s="139"/>
      <c r="E63" s="139"/>
      <c r="F63" s="139"/>
      <c r="G63" s="139"/>
    </row>
    <row r="64" spans="1:7" x14ac:dyDescent="0.2">
      <c r="A64" s="58">
        <v>7</v>
      </c>
      <c r="B64" s="139"/>
      <c r="C64" s="139"/>
      <c r="D64" s="139"/>
      <c r="E64" s="139"/>
      <c r="F64" s="139"/>
      <c r="G64" s="139"/>
    </row>
    <row r="65" spans="1:7" x14ac:dyDescent="0.2">
      <c r="A65" s="58">
        <v>8</v>
      </c>
      <c r="B65" s="139"/>
      <c r="C65" s="139"/>
      <c r="D65" s="139"/>
      <c r="E65" s="139"/>
      <c r="F65" s="139"/>
      <c r="G65" s="139"/>
    </row>
    <row r="66" spans="1:7" x14ac:dyDescent="0.2">
      <c r="A66" s="58">
        <v>9</v>
      </c>
      <c r="B66" s="139"/>
      <c r="C66" s="139"/>
      <c r="D66" s="139"/>
      <c r="E66" s="139"/>
      <c r="F66" s="139"/>
      <c r="G66" s="139"/>
    </row>
    <row r="67" spans="1:7" x14ac:dyDescent="0.2">
      <c r="A67" s="58">
        <v>10</v>
      </c>
      <c r="B67" s="139"/>
      <c r="C67" s="139"/>
      <c r="D67" s="139"/>
      <c r="E67" s="139"/>
      <c r="F67" s="139"/>
      <c r="G67" s="139"/>
    </row>
    <row r="68" spans="1:7" x14ac:dyDescent="0.2">
      <c r="A68" s="58">
        <v>11</v>
      </c>
      <c r="B68" s="139"/>
      <c r="C68" s="139"/>
      <c r="D68" s="139"/>
      <c r="E68" s="139"/>
      <c r="F68" s="139"/>
      <c r="G68" s="139"/>
    </row>
    <row r="69" spans="1:7" x14ac:dyDescent="0.2">
      <c r="A69" s="58">
        <v>12</v>
      </c>
      <c r="B69" s="139"/>
      <c r="C69" s="139"/>
      <c r="D69" s="139"/>
      <c r="E69" s="139"/>
      <c r="F69" s="139"/>
      <c r="G69" s="139"/>
    </row>
    <row r="70" spans="1:7" x14ac:dyDescent="0.2">
      <c r="A70" s="58">
        <v>13</v>
      </c>
      <c r="B70" s="139"/>
      <c r="C70" s="139"/>
      <c r="D70" s="139"/>
      <c r="E70" s="139"/>
      <c r="F70" s="139"/>
      <c r="G70" s="139"/>
    </row>
    <row r="71" spans="1:7" x14ac:dyDescent="0.2">
      <c r="A71" s="58">
        <v>14</v>
      </c>
      <c r="B71" s="139"/>
      <c r="C71" s="139"/>
      <c r="D71" s="139"/>
      <c r="E71" s="139"/>
      <c r="F71" s="139"/>
      <c r="G71" s="139"/>
    </row>
    <row r="72" spans="1:7" x14ac:dyDescent="0.2">
      <c r="A72" s="58">
        <v>15</v>
      </c>
      <c r="B72" s="139"/>
      <c r="C72" s="139"/>
      <c r="D72" s="139"/>
      <c r="E72" s="139"/>
      <c r="F72" s="139"/>
      <c r="G72" s="139"/>
    </row>
    <row r="73" spans="1:7" x14ac:dyDescent="0.2">
      <c r="B73" s="139"/>
      <c r="C73" s="139"/>
      <c r="E73" s="139"/>
      <c r="F73" s="139"/>
      <c r="G73" s="139"/>
    </row>
  </sheetData>
  <sheetProtection sheet="1" objects="1" scenarios="1" formatCells="0" selectLockedCells="1"/>
  <mergeCells count="34">
    <mergeCell ref="A6:G6"/>
    <mergeCell ref="A7:G7"/>
    <mergeCell ref="F9:G9"/>
    <mergeCell ref="A10:A13"/>
    <mergeCell ref="D10:E10"/>
    <mergeCell ref="C11:G11"/>
    <mergeCell ref="C12:G12"/>
    <mergeCell ref="E13:F13"/>
    <mergeCell ref="B26:G26"/>
    <mergeCell ref="B14:G14"/>
    <mergeCell ref="A15:A16"/>
    <mergeCell ref="C16:G16"/>
    <mergeCell ref="A17:A18"/>
    <mergeCell ref="C17:D17"/>
    <mergeCell ref="F17:G17"/>
    <mergeCell ref="C18:G18"/>
    <mergeCell ref="B19:C19"/>
    <mergeCell ref="E19:F19"/>
    <mergeCell ref="A21:A22"/>
    <mergeCell ref="F22:G22"/>
    <mergeCell ref="F23:G23"/>
    <mergeCell ref="B31:D31"/>
    <mergeCell ref="B32:D32"/>
    <mergeCell ref="A34:G34"/>
    <mergeCell ref="B36:C36"/>
    <mergeCell ref="D36:E36"/>
    <mergeCell ref="F36:G36"/>
    <mergeCell ref="B57:G57"/>
    <mergeCell ref="A38:A40"/>
    <mergeCell ref="A43:A45"/>
    <mergeCell ref="A50:A52"/>
    <mergeCell ref="B53:C53"/>
    <mergeCell ref="D53:E53"/>
    <mergeCell ref="F53:G53"/>
  </mergeCells>
  <phoneticPr fontId="8"/>
  <dataValidations count="14">
    <dataValidation type="list" allowBlank="1" showInputMessage="1" showErrorMessage="1" promptTitle="選択してください" prompt="　" sqref="A7:G7" xr:uid="{BC03DC39-EAE6-44D6-AE3E-A2FD9FD2C87E}">
      <formula1>"第1四半期分　実績報告書,第2四半期分　実績報告書,第3四半期分　実績報告書,第4四半期分　実績報告書,第　　四半期分　実績報告書"</formula1>
    </dataValidation>
    <dataValidation imeMode="off" allowBlank="1" showInputMessage="1" showErrorMessage="1" promptTitle="取扱店から仕入た実績額を入力します" prompt="提出する仕入れ明細のうち、対象経費のみを合算した金額を月ごとに入力してください" sqref="B22:D22" xr:uid="{AA564346-5C46-4B9D-8C02-84E028C5963A}"/>
    <dataValidation type="date" imeMode="off" allowBlank="1" showInputMessage="1" showErrorMessage="1" promptTitle="報告対象期間の初日を入力します" prompt="報告対象期間の初日は、補助対象期間の初日または_x000a_四半期ごとの初日のいずれか近い日となります_x000a_第1四半期の場合　4月1日_x000a_第2四半期の場合　7月1日_x000a_第3四半期の場合　10月1日_x000a_第4四半期の場合　1月1日_x000a__x000a_yyyy/m/d　形式、m/d形式、_x000a_元号アルファベット+ｙ.ｍ.ｄ形式のいずれでも入力できます" sqref="B19:C19" xr:uid="{CA84E29F-5E0B-43B1-8ADC-4C7B6AA04869}">
      <formula1>46113</formula1>
      <formula2>46419</formula2>
    </dataValidation>
    <dataValidation type="date" imeMode="off" allowBlank="1" showInputMessage="1" showErrorMessage="1" promptTitle="補助対象期間の末日を入力します" prompt="報告対象期間の末日は、補助対象期間の末日または_x000a_四半期ごとの末日のいずれか近い日となります_x000a_第1四半期の場合　6月30日_x000a_第2四半期の場合　9月30日_x000a_第3四半期の場合　12月31日_x000a_第4四半期の場合　2月2月末日_x000a__x000a_yyyy/m/d　形式、m/d形式、_x000a_元号アルファベット+ｙ.ｍ.ｄ形式のいずれでも入力できます" sqref="E19:F19" xr:uid="{AE3F769A-49FD-4705-8AB7-1A5CD54FB66B}">
      <formula1>46113</formula1>
      <formula2>46446</formula2>
    </dataValidation>
    <dataValidation type="date" imeMode="off" allowBlank="1" showInputMessage="1" showErrorMessage="1" promptTitle="役場に提出する日を入力します" prompt="yyyy/m/d　形式、m/d形式、_x000a_元号アルファベット+ｙ.ｍ.ｄ形式のいずれでも入力できます" sqref="F9:G9" xr:uid="{159EF904-8560-4EA6-917E-AB8ADEA4BB13}">
      <formula1>46113</formula1>
      <formula2>46418</formula2>
    </dataValidation>
    <dataValidation imeMode="off" allowBlank="1" showInputMessage="1" showErrorMessage="1" promptTitle="郵便番号を入力します" prompt="　" sqref="D10:E10" xr:uid="{6C32F37A-9D95-4635-832F-F768EBA61EFF}"/>
    <dataValidation imeMode="on" allowBlank="1" showInputMessage="1" showErrorMessage="1" promptTitle="法人の場合は本社住所、個人の場合は代表者住所を入力します" prompt="　" sqref="C11:G11" xr:uid="{11812412-4071-4BA8-9B8E-CC542E720C15}"/>
    <dataValidation imeMode="on" allowBlank="1" showInputMessage="1" showErrorMessage="1" promptTitle="省略せずに入力します" prompt="　" sqref="C12:G12" xr:uid="{68B35D44-FEDD-4CC0-8507-2F10ABBBD104}"/>
    <dataValidation imeMode="on" allowBlank="1" showInputMessage="1" showErrorMessage="1" promptTitle="町内事業所名を入力します" prompt="　" sqref="B14:G14" xr:uid="{D19F7B47-6725-4916-9E37-5CBBA2C85035}"/>
    <dataValidation operator="lessThan" allowBlank="1" showInputMessage="1" showErrorMessage="1" promptTitle="町内事業所の郵便番号を入力します" prompt="末尾2桁を入力します" sqref="C15" xr:uid="{B61195CF-B2CB-4E9E-A8D1-D7BC6597B7ED}"/>
    <dataValidation imeMode="on" allowBlank="1" showInputMessage="1" showErrorMessage="1" promptTitle="町内事業所の大字以降の住所を入力します" prompt="　" sqref="C16:G16" xr:uid="{4A5AE1F4-DB31-454A-9DFE-926170998A97}"/>
    <dataValidation imeMode="on" allowBlank="1" showInputMessage="1" showErrorMessage="1" promptTitle="この補助金についての担当者を入力します" prompt="申請者と同一の場合は入力を省略できます" sqref="C17:D17" xr:uid="{F77E937A-6D8D-4045-B8CC-5765693C841F}"/>
    <dataValidation type="textLength" imeMode="off" operator="lessThanOrEqual" allowBlank="1" showInputMessage="1" showErrorMessage="1" promptTitle="この補助金について連絡が可能な電話番号を入力します" prompt="平日8：30～17：15に連絡が可能な電話番号を入力してください" sqref="F17:G17" xr:uid="{8B0996B9-6312-48A3-8A62-8992E2D967EA}">
      <formula1>13</formula1>
    </dataValidation>
    <dataValidation imeMode="off" allowBlank="1" showInputMessage="1" showErrorMessage="1" promptTitle="この補助金についての連絡が可能なメールアドレスを入力してください" prompt="　" sqref="C18:G18" xr:uid="{D685B8E2-4B9B-402D-BA2E-0C4FB2D6CE0F}"/>
  </dataValidations>
  <pageMargins left="0.7" right="0.7" top="0.27" bottom="0.3" header="0.3" footer="0.3"/>
  <pageSetup paperSize="9" scale="7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8593" r:id="rId4" name="Check Box 1">
              <controlPr locked="0" defaultSize="0" autoFill="0" autoLine="0" autoPict="0">
                <anchor moveWithCells="1">
                  <from>
                    <xdr:col>1</xdr:col>
                    <xdr:colOff>655320</xdr:colOff>
                    <xdr:row>36</xdr:row>
                    <xdr:rowOff>0</xdr:rowOff>
                  </from>
                  <to>
                    <xdr:col>2</xdr:col>
                    <xdr:colOff>0</xdr:colOff>
                    <xdr:row>37</xdr:row>
                    <xdr:rowOff>7620</xdr:rowOff>
                  </to>
                </anchor>
              </controlPr>
            </control>
          </mc:Choice>
        </mc:AlternateContent>
        <mc:AlternateContent xmlns:mc="http://schemas.openxmlformats.org/markup-compatibility/2006">
          <mc:Choice Requires="x14">
            <control shapeId="238594" r:id="rId5" name="Check Box 2">
              <controlPr locked="0" defaultSize="0" autoFill="0" autoLine="0" autoPict="0">
                <anchor moveWithCells="1">
                  <from>
                    <xdr:col>2</xdr:col>
                    <xdr:colOff>655320</xdr:colOff>
                    <xdr:row>36</xdr:row>
                    <xdr:rowOff>0</xdr:rowOff>
                  </from>
                  <to>
                    <xdr:col>3</xdr:col>
                    <xdr:colOff>0</xdr:colOff>
                    <xdr:row>37</xdr:row>
                    <xdr:rowOff>7620</xdr:rowOff>
                  </to>
                </anchor>
              </controlPr>
            </control>
          </mc:Choice>
        </mc:AlternateContent>
        <mc:AlternateContent xmlns:mc="http://schemas.openxmlformats.org/markup-compatibility/2006">
          <mc:Choice Requires="x14">
            <control shapeId="238595" r:id="rId6" name="Check Box 3">
              <controlPr locked="0" defaultSize="0" autoFill="0" autoLine="0" autoPict="0">
                <anchor moveWithCells="1">
                  <from>
                    <xdr:col>1</xdr:col>
                    <xdr:colOff>655320</xdr:colOff>
                    <xdr:row>37</xdr:row>
                    <xdr:rowOff>0</xdr:rowOff>
                  </from>
                  <to>
                    <xdr:col>2</xdr:col>
                    <xdr:colOff>0</xdr:colOff>
                    <xdr:row>38</xdr:row>
                    <xdr:rowOff>7620</xdr:rowOff>
                  </to>
                </anchor>
              </controlPr>
            </control>
          </mc:Choice>
        </mc:AlternateContent>
        <mc:AlternateContent xmlns:mc="http://schemas.openxmlformats.org/markup-compatibility/2006">
          <mc:Choice Requires="x14">
            <control shapeId="238596" r:id="rId7" name="Check Box 4">
              <controlPr locked="0" defaultSize="0" autoFill="0" autoLine="0" autoPict="0">
                <anchor moveWithCells="1">
                  <from>
                    <xdr:col>2</xdr:col>
                    <xdr:colOff>655320</xdr:colOff>
                    <xdr:row>37</xdr:row>
                    <xdr:rowOff>0</xdr:rowOff>
                  </from>
                  <to>
                    <xdr:col>3</xdr:col>
                    <xdr:colOff>0</xdr:colOff>
                    <xdr:row>38</xdr:row>
                    <xdr:rowOff>7620</xdr:rowOff>
                  </to>
                </anchor>
              </controlPr>
            </control>
          </mc:Choice>
        </mc:AlternateContent>
        <mc:AlternateContent xmlns:mc="http://schemas.openxmlformats.org/markup-compatibility/2006">
          <mc:Choice Requires="x14">
            <control shapeId="238597" r:id="rId8" name="Check Box 5">
              <controlPr locked="0" defaultSize="0" autoFill="0" autoLine="0" autoPict="0">
                <anchor moveWithCells="1">
                  <from>
                    <xdr:col>1</xdr:col>
                    <xdr:colOff>655320</xdr:colOff>
                    <xdr:row>38</xdr:row>
                    <xdr:rowOff>0</xdr:rowOff>
                  </from>
                  <to>
                    <xdr:col>2</xdr:col>
                    <xdr:colOff>0</xdr:colOff>
                    <xdr:row>39</xdr:row>
                    <xdr:rowOff>7620</xdr:rowOff>
                  </to>
                </anchor>
              </controlPr>
            </control>
          </mc:Choice>
        </mc:AlternateContent>
        <mc:AlternateContent xmlns:mc="http://schemas.openxmlformats.org/markup-compatibility/2006">
          <mc:Choice Requires="x14">
            <control shapeId="238598" r:id="rId9" name="Check Box 6">
              <controlPr locked="0" defaultSize="0" autoFill="0" autoLine="0" autoPict="0">
                <anchor moveWithCells="1">
                  <from>
                    <xdr:col>2</xdr:col>
                    <xdr:colOff>655320</xdr:colOff>
                    <xdr:row>38</xdr:row>
                    <xdr:rowOff>0</xdr:rowOff>
                  </from>
                  <to>
                    <xdr:col>3</xdr:col>
                    <xdr:colOff>0</xdr:colOff>
                    <xdr:row>39</xdr:row>
                    <xdr:rowOff>7620</xdr:rowOff>
                  </to>
                </anchor>
              </controlPr>
            </control>
          </mc:Choice>
        </mc:AlternateContent>
        <mc:AlternateContent xmlns:mc="http://schemas.openxmlformats.org/markup-compatibility/2006">
          <mc:Choice Requires="x14">
            <control shapeId="238599" r:id="rId10" name="Check Box 7">
              <controlPr locked="0" defaultSize="0" autoFill="0" autoLine="0" autoPict="0">
                <anchor moveWithCells="1">
                  <from>
                    <xdr:col>1</xdr:col>
                    <xdr:colOff>655320</xdr:colOff>
                    <xdr:row>39</xdr:row>
                    <xdr:rowOff>0</xdr:rowOff>
                  </from>
                  <to>
                    <xdr:col>2</xdr:col>
                    <xdr:colOff>0</xdr:colOff>
                    <xdr:row>40</xdr:row>
                    <xdr:rowOff>7620</xdr:rowOff>
                  </to>
                </anchor>
              </controlPr>
            </control>
          </mc:Choice>
        </mc:AlternateContent>
        <mc:AlternateContent xmlns:mc="http://schemas.openxmlformats.org/markup-compatibility/2006">
          <mc:Choice Requires="x14">
            <control shapeId="238600" r:id="rId11" name="Check Box 8">
              <controlPr locked="0" defaultSize="0" autoFill="0" autoLine="0" autoPict="0">
                <anchor moveWithCells="1">
                  <from>
                    <xdr:col>2</xdr:col>
                    <xdr:colOff>655320</xdr:colOff>
                    <xdr:row>39</xdr:row>
                    <xdr:rowOff>0</xdr:rowOff>
                  </from>
                  <to>
                    <xdr:col>3</xdr:col>
                    <xdr:colOff>0</xdr:colOff>
                    <xdr:row>40</xdr:row>
                    <xdr:rowOff>7620</xdr:rowOff>
                  </to>
                </anchor>
              </controlPr>
            </control>
          </mc:Choice>
        </mc:AlternateContent>
        <mc:AlternateContent xmlns:mc="http://schemas.openxmlformats.org/markup-compatibility/2006">
          <mc:Choice Requires="x14">
            <control shapeId="238601" r:id="rId12" name="Check Box 9">
              <controlPr locked="0" defaultSize="0" autoFill="0" autoLine="0" autoPict="0">
                <anchor moveWithCells="1">
                  <from>
                    <xdr:col>1</xdr:col>
                    <xdr:colOff>655320</xdr:colOff>
                    <xdr:row>40</xdr:row>
                    <xdr:rowOff>0</xdr:rowOff>
                  </from>
                  <to>
                    <xdr:col>2</xdr:col>
                    <xdr:colOff>0</xdr:colOff>
                    <xdr:row>41</xdr:row>
                    <xdr:rowOff>7620</xdr:rowOff>
                  </to>
                </anchor>
              </controlPr>
            </control>
          </mc:Choice>
        </mc:AlternateContent>
        <mc:AlternateContent xmlns:mc="http://schemas.openxmlformats.org/markup-compatibility/2006">
          <mc:Choice Requires="x14">
            <control shapeId="238602" r:id="rId13" name="Check Box 10">
              <controlPr locked="0" defaultSize="0" autoFill="0" autoLine="0" autoPict="0">
                <anchor moveWithCells="1">
                  <from>
                    <xdr:col>2</xdr:col>
                    <xdr:colOff>655320</xdr:colOff>
                    <xdr:row>40</xdr:row>
                    <xdr:rowOff>0</xdr:rowOff>
                  </from>
                  <to>
                    <xdr:col>3</xdr:col>
                    <xdr:colOff>0</xdr:colOff>
                    <xdr:row>41</xdr:row>
                    <xdr:rowOff>7620</xdr:rowOff>
                  </to>
                </anchor>
              </controlPr>
            </control>
          </mc:Choice>
        </mc:AlternateContent>
        <mc:AlternateContent xmlns:mc="http://schemas.openxmlformats.org/markup-compatibility/2006">
          <mc:Choice Requires="x14">
            <control shapeId="238603" r:id="rId14" name="Check Box 11">
              <controlPr locked="0" defaultSize="0" autoFill="0" autoLine="0" autoPict="0">
                <anchor moveWithCells="1">
                  <from>
                    <xdr:col>1</xdr:col>
                    <xdr:colOff>655320</xdr:colOff>
                    <xdr:row>41</xdr:row>
                    <xdr:rowOff>0</xdr:rowOff>
                  </from>
                  <to>
                    <xdr:col>2</xdr:col>
                    <xdr:colOff>0</xdr:colOff>
                    <xdr:row>42</xdr:row>
                    <xdr:rowOff>7620</xdr:rowOff>
                  </to>
                </anchor>
              </controlPr>
            </control>
          </mc:Choice>
        </mc:AlternateContent>
        <mc:AlternateContent xmlns:mc="http://schemas.openxmlformats.org/markup-compatibility/2006">
          <mc:Choice Requires="x14">
            <control shapeId="238604" r:id="rId15" name="Check Box 12">
              <controlPr locked="0" defaultSize="0" autoFill="0" autoLine="0" autoPict="0">
                <anchor moveWithCells="1">
                  <from>
                    <xdr:col>2</xdr:col>
                    <xdr:colOff>655320</xdr:colOff>
                    <xdr:row>41</xdr:row>
                    <xdr:rowOff>0</xdr:rowOff>
                  </from>
                  <to>
                    <xdr:col>3</xdr:col>
                    <xdr:colOff>0</xdr:colOff>
                    <xdr:row>42</xdr:row>
                    <xdr:rowOff>7620</xdr:rowOff>
                  </to>
                </anchor>
              </controlPr>
            </control>
          </mc:Choice>
        </mc:AlternateContent>
        <mc:AlternateContent xmlns:mc="http://schemas.openxmlformats.org/markup-compatibility/2006">
          <mc:Choice Requires="x14">
            <control shapeId="238605" r:id="rId16" name="Check Box 13">
              <controlPr locked="0" defaultSize="0" autoFill="0" autoLine="0" autoPict="0">
                <anchor moveWithCells="1">
                  <from>
                    <xdr:col>1</xdr:col>
                    <xdr:colOff>655320</xdr:colOff>
                    <xdr:row>42</xdr:row>
                    <xdr:rowOff>0</xdr:rowOff>
                  </from>
                  <to>
                    <xdr:col>2</xdr:col>
                    <xdr:colOff>0</xdr:colOff>
                    <xdr:row>43</xdr:row>
                    <xdr:rowOff>7620</xdr:rowOff>
                  </to>
                </anchor>
              </controlPr>
            </control>
          </mc:Choice>
        </mc:AlternateContent>
        <mc:AlternateContent xmlns:mc="http://schemas.openxmlformats.org/markup-compatibility/2006">
          <mc:Choice Requires="x14">
            <control shapeId="238606" r:id="rId17" name="Check Box 14">
              <controlPr locked="0" defaultSize="0" autoFill="0" autoLine="0" autoPict="0">
                <anchor moveWithCells="1">
                  <from>
                    <xdr:col>2</xdr:col>
                    <xdr:colOff>655320</xdr:colOff>
                    <xdr:row>42</xdr:row>
                    <xdr:rowOff>0</xdr:rowOff>
                  </from>
                  <to>
                    <xdr:col>3</xdr:col>
                    <xdr:colOff>0</xdr:colOff>
                    <xdr:row>43</xdr:row>
                    <xdr:rowOff>7620</xdr:rowOff>
                  </to>
                </anchor>
              </controlPr>
            </control>
          </mc:Choice>
        </mc:AlternateContent>
        <mc:AlternateContent xmlns:mc="http://schemas.openxmlformats.org/markup-compatibility/2006">
          <mc:Choice Requires="x14">
            <control shapeId="238607" r:id="rId18" name="Check Box 15">
              <controlPr locked="0" defaultSize="0" autoFill="0" autoLine="0" autoPict="0">
                <anchor moveWithCells="1">
                  <from>
                    <xdr:col>1</xdr:col>
                    <xdr:colOff>655320</xdr:colOff>
                    <xdr:row>43</xdr:row>
                    <xdr:rowOff>0</xdr:rowOff>
                  </from>
                  <to>
                    <xdr:col>2</xdr:col>
                    <xdr:colOff>0</xdr:colOff>
                    <xdr:row>44</xdr:row>
                    <xdr:rowOff>7620</xdr:rowOff>
                  </to>
                </anchor>
              </controlPr>
            </control>
          </mc:Choice>
        </mc:AlternateContent>
        <mc:AlternateContent xmlns:mc="http://schemas.openxmlformats.org/markup-compatibility/2006">
          <mc:Choice Requires="x14">
            <control shapeId="238608" r:id="rId19" name="Check Box 16">
              <controlPr locked="0" defaultSize="0" autoFill="0" autoLine="0" autoPict="0">
                <anchor moveWithCells="1">
                  <from>
                    <xdr:col>2</xdr:col>
                    <xdr:colOff>655320</xdr:colOff>
                    <xdr:row>43</xdr:row>
                    <xdr:rowOff>0</xdr:rowOff>
                  </from>
                  <to>
                    <xdr:col>3</xdr:col>
                    <xdr:colOff>0</xdr:colOff>
                    <xdr:row>44</xdr:row>
                    <xdr:rowOff>7620</xdr:rowOff>
                  </to>
                </anchor>
              </controlPr>
            </control>
          </mc:Choice>
        </mc:AlternateContent>
        <mc:AlternateContent xmlns:mc="http://schemas.openxmlformats.org/markup-compatibility/2006">
          <mc:Choice Requires="x14">
            <control shapeId="238609" r:id="rId20" name="Check Box 17">
              <controlPr locked="0" defaultSize="0" autoFill="0" autoLine="0" autoPict="0">
                <anchor moveWithCells="1">
                  <from>
                    <xdr:col>1</xdr:col>
                    <xdr:colOff>655320</xdr:colOff>
                    <xdr:row>44</xdr:row>
                    <xdr:rowOff>0</xdr:rowOff>
                  </from>
                  <to>
                    <xdr:col>2</xdr:col>
                    <xdr:colOff>0</xdr:colOff>
                    <xdr:row>45</xdr:row>
                    <xdr:rowOff>7620</xdr:rowOff>
                  </to>
                </anchor>
              </controlPr>
            </control>
          </mc:Choice>
        </mc:AlternateContent>
        <mc:AlternateContent xmlns:mc="http://schemas.openxmlformats.org/markup-compatibility/2006">
          <mc:Choice Requires="x14">
            <control shapeId="238610" r:id="rId21" name="Check Box 18">
              <controlPr locked="0" defaultSize="0" autoFill="0" autoLine="0" autoPict="0">
                <anchor moveWithCells="1">
                  <from>
                    <xdr:col>2</xdr:col>
                    <xdr:colOff>655320</xdr:colOff>
                    <xdr:row>44</xdr:row>
                    <xdr:rowOff>0</xdr:rowOff>
                  </from>
                  <to>
                    <xdr:col>3</xdr:col>
                    <xdr:colOff>0</xdr:colOff>
                    <xdr:row>45</xdr:row>
                    <xdr:rowOff>7620</xdr:rowOff>
                  </to>
                </anchor>
              </controlPr>
            </control>
          </mc:Choice>
        </mc:AlternateContent>
        <mc:AlternateContent xmlns:mc="http://schemas.openxmlformats.org/markup-compatibility/2006">
          <mc:Choice Requires="x14">
            <control shapeId="238611" r:id="rId22" name="Check Box 19">
              <controlPr locked="0" defaultSize="0" autoFill="0" autoLine="0" autoPict="0">
                <anchor moveWithCells="1">
                  <from>
                    <xdr:col>1</xdr:col>
                    <xdr:colOff>655320</xdr:colOff>
                    <xdr:row>45</xdr:row>
                    <xdr:rowOff>0</xdr:rowOff>
                  </from>
                  <to>
                    <xdr:col>2</xdr:col>
                    <xdr:colOff>0</xdr:colOff>
                    <xdr:row>46</xdr:row>
                    <xdr:rowOff>7620</xdr:rowOff>
                  </to>
                </anchor>
              </controlPr>
            </control>
          </mc:Choice>
        </mc:AlternateContent>
        <mc:AlternateContent xmlns:mc="http://schemas.openxmlformats.org/markup-compatibility/2006">
          <mc:Choice Requires="x14">
            <control shapeId="238612" r:id="rId23" name="Check Box 20">
              <controlPr locked="0" defaultSize="0" autoFill="0" autoLine="0" autoPict="0">
                <anchor moveWithCells="1">
                  <from>
                    <xdr:col>2</xdr:col>
                    <xdr:colOff>655320</xdr:colOff>
                    <xdr:row>45</xdr:row>
                    <xdr:rowOff>0</xdr:rowOff>
                  </from>
                  <to>
                    <xdr:col>3</xdr:col>
                    <xdr:colOff>0</xdr:colOff>
                    <xdr:row>46</xdr:row>
                    <xdr:rowOff>7620</xdr:rowOff>
                  </to>
                </anchor>
              </controlPr>
            </control>
          </mc:Choice>
        </mc:AlternateContent>
        <mc:AlternateContent xmlns:mc="http://schemas.openxmlformats.org/markup-compatibility/2006">
          <mc:Choice Requires="x14">
            <control shapeId="238613" r:id="rId24" name="Check Box 21">
              <controlPr locked="0" defaultSize="0" autoFill="0" autoLine="0" autoPict="0">
                <anchor moveWithCells="1">
                  <from>
                    <xdr:col>1</xdr:col>
                    <xdr:colOff>655320</xdr:colOff>
                    <xdr:row>46</xdr:row>
                    <xdr:rowOff>0</xdr:rowOff>
                  </from>
                  <to>
                    <xdr:col>2</xdr:col>
                    <xdr:colOff>0</xdr:colOff>
                    <xdr:row>47</xdr:row>
                    <xdr:rowOff>7620</xdr:rowOff>
                  </to>
                </anchor>
              </controlPr>
            </control>
          </mc:Choice>
        </mc:AlternateContent>
        <mc:AlternateContent xmlns:mc="http://schemas.openxmlformats.org/markup-compatibility/2006">
          <mc:Choice Requires="x14">
            <control shapeId="238614" r:id="rId25" name="Check Box 22">
              <controlPr locked="0" defaultSize="0" autoFill="0" autoLine="0" autoPict="0">
                <anchor moveWithCells="1">
                  <from>
                    <xdr:col>2</xdr:col>
                    <xdr:colOff>655320</xdr:colOff>
                    <xdr:row>46</xdr:row>
                    <xdr:rowOff>0</xdr:rowOff>
                  </from>
                  <to>
                    <xdr:col>3</xdr:col>
                    <xdr:colOff>0</xdr:colOff>
                    <xdr:row>47</xdr:row>
                    <xdr:rowOff>7620</xdr:rowOff>
                  </to>
                </anchor>
              </controlPr>
            </control>
          </mc:Choice>
        </mc:AlternateContent>
        <mc:AlternateContent xmlns:mc="http://schemas.openxmlformats.org/markup-compatibility/2006">
          <mc:Choice Requires="x14">
            <control shapeId="238615" r:id="rId26" name="Check Box 23">
              <controlPr locked="0" defaultSize="0" autoFill="0" autoLine="0" autoPict="0">
                <anchor moveWithCells="1">
                  <from>
                    <xdr:col>1</xdr:col>
                    <xdr:colOff>655320</xdr:colOff>
                    <xdr:row>47</xdr:row>
                    <xdr:rowOff>0</xdr:rowOff>
                  </from>
                  <to>
                    <xdr:col>2</xdr:col>
                    <xdr:colOff>0</xdr:colOff>
                    <xdr:row>48</xdr:row>
                    <xdr:rowOff>7620</xdr:rowOff>
                  </to>
                </anchor>
              </controlPr>
            </control>
          </mc:Choice>
        </mc:AlternateContent>
        <mc:AlternateContent xmlns:mc="http://schemas.openxmlformats.org/markup-compatibility/2006">
          <mc:Choice Requires="x14">
            <control shapeId="238616" r:id="rId27" name="Check Box 24">
              <controlPr locked="0" defaultSize="0" autoFill="0" autoLine="0" autoPict="0">
                <anchor moveWithCells="1">
                  <from>
                    <xdr:col>2</xdr:col>
                    <xdr:colOff>655320</xdr:colOff>
                    <xdr:row>47</xdr:row>
                    <xdr:rowOff>0</xdr:rowOff>
                  </from>
                  <to>
                    <xdr:col>3</xdr:col>
                    <xdr:colOff>0</xdr:colOff>
                    <xdr:row>48</xdr:row>
                    <xdr:rowOff>7620</xdr:rowOff>
                  </to>
                </anchor>
              </controlPr>
            </control>
          </mc:Choice>
        </mc:AlternateContent>
        <mc:AlternateContent xmlns:mc="http://schemas.openxmlformats.org/markup-compatibility/2006">
          <mc:Choice Requires="x14">
            <control shapeId="238617" r:id="rId28" name="Check Box 25">
              <controlPr locked="0" defaultSize="0" autoFill="0" autoLine="0" autoPict="0">
                <anchor moveWithCells="1">
                  <from>
                    <xdr:col>1</xdr:col>
                    <xdr:colOff>655320</xdr:colOff>
                    <xdr:row>48</xdr:row>
                    <xdr:rowOff>0</xdr:rowOff>
                  </from>
                  <to>
                    <xdr:col>2</xdr:col>
                    <xdr:colOff>0</xdr:colOff>
                    <xdr:row>49</xdr:row>
                    <xdr:rowOff>7620</xdr:rowOff>
                  </to>
                </anchor>
              </controlPr>
            </control>
          </mc:Choice>
        </mc:AlternateContent>
        <mc:AlternateContent xmlns:mc="http://schemas.openxmlformats.org/markup-compatibility/2006">
          <mc:Choice Requires="x14">
            <control shapeId="238618" r:id="rId29" name="Check Box 26">
              <controlPr locked="0" defaultSize="0" autoFill="0" autoLine="0" autoPict="0">
                <anchor moveWithCells="1">
                  <from>
                    <xdr:col>2</xdr:col>
                    <xdr:colOff>655320</xdr:colOff>
                    <xdr:row>48</xdr:row>
                    <xdr:rowOff>0</xdr:rowOff>
                  </from>
                  <to>
                    <xdr:col>3</xdr:col>
                    <xdr:colOff>0</xdr:colOff>
                    <xdr:row>49</xdr:row>
                    <xdr:rowOff>7620</xdr:rowOff>
                  </to>
                </anchor>
              </controlPr>
            </control>
          </mc:Choice>
        </mc:AlternateContent>
        <mc:AlternateContent xmlns:mc="http://schemas.openxmlformats.org/markup-compatibility/2006">
          <mc:Choice Requires="x14">
            <control shapeId="238619" r:id="rId30" name="Check Box 27">
              <controlPr locked="0" defaultSize="0" autoFill="0" autoLine="0" autoPict="0">
                <anchor moveWithCells="1">
                  <from>
                    <xdr:col>1</xdr:col>
                    <xdr:colOff>655320</xdr:colOff>
                    <xdr:row>49</xdr:row>
                    <xdr:rowOff>0</xdr:rowOff>
                  </from>
                  <to>
                    <xdr:col>2</xdr:col>
                    <xdr:colOff>0</xdr:colOff>
                    <xdr:row>50</xdr:row>
                    <xdr:rowOff>7620</xdr:rowOff>
                  </to>
                </anchor>
              </controlPr>
            </control>
          </mc:Choice>
        </mc:AlternateContent>
        <mc:AlternateContent xmlns:mc="http://schemas.openxmlformats.org/markup-compatibility/2006">
          <mc:Choice Requires="x14">
            <control shapeId="238620" r:id="rId31" name="Check Box 28">
              <controlPr locked="0" defaultSize="0" autoFill="0" autoLine="0" autoPict="0">
                <anchor moveWithCells="1">
                  <from>
                    <xdr:col>2</xdr:col>
                    <xdr:colOff>655320</xdr:colOff>
                    <xdr:row>49</xdr:row>
                    <xdr:rowOff>0</xdr:rowOff>
                  </from>
                  <to>
                    <xdr:col>3</xdr:col>
                    <xdr:colOff>0</xdr:colOff>
                    <xdr:row>50</xdr:row>
                    <xdr:rowOff>7620</xdr:rowOff>
                  </to>
                </anchor>
              </controlPr>
            </control>
          </mc:Choice>
        </mc:AlternateContent>
        <mc:AlternateContent xmlns:mc="http://schemas.openxmlformats.org/markup-compatibility/2006">
          <mc:Choice Requires="x14">
            <control shapeId="238621" r:id="rId32" name="Check Box 29">
              <controlPr locked="0" defaultSize="0" autoFill="0" autoLine="0" autoPict="0">
                <anchor moveWithCells="1">
                  <from>
                    <xdr:col>1</xdr:col>
                    <xdr:colOff>655320</xdr:colOff>
                    <xdr:row>50</xdr:row>
                    <xdr:rowOff>0</xdr:rowOff>
                  </from>
                  <to>
                    <xdr:col>2</xdr:col>
                    <xdr:colOff>0</xdr:colOff>
                    <xdr:row>51</xdr:row>
                    <xdr:rowOff>7620</xdr:rowOff>
                  </to>
                </anchor>
              </controlPr>
            </control>
          </mc:Choice>
        </mc:AlternateContent>
        <mc:AlternateContent xmlns:mc="http://schemas.openxmlformats.org/markup-compatibility/2006">
          <mc:Choice Requires="x14">
            <control shapeId="238622" r:id="rId33" name="Check Box 30">
              <controlPr locked="0" defaultSize="0" autoFill="0" autoLine="0" autoPict="0">
                <anchor moveWithCells="1">
                  <from>
                    <xdr:col>2</xdr:col>
                    <xdr:colOff>655320</xdr:colOff>
                    <xdr:row>50</xdr:row>
                    <xdr:rowOff>0</xdr:rowOff>
                  </from>
                  <to>
                    <xdr:col>3</xdr:col>
                    <xdr:colOff>0</xdr:colOff>
                    <xdr:row>51</xdr:row>
                    <xdr:rowOff>7620</xdr:rowOff>
                  </to>
                </anchor>
              </controlPr>
            </control>
          </mc:Choice>
        </mc:AlternateContent>
        <mc:AlternateContent xmlns:mc="http://schemas.openxmlformats.org/markup-compatibility/2006">
          <mc:Choice Requires="x14">
            <control shapeId="238623" r:id="rId34" name="Check Box 31">
              <controlPr locked="0" defaultSize="0" autoFill="0" autoLine="0" autoPict="0">
                <anchor moveWithCells="1">
                  <from>
                    <xdr:col>2</xdr:col>
                    <xdr:colOff>655320</xdr:colOff>
                    <xdr:row>51</xdr:row>
                    <xdr:rowOff>0</xdr:rowOff>
                  </from>
                  <to>
                    <xdr:col>3</xdr:col>
                    <xdr:colOff>0</xdr:colOff>
                    <xdr:row>52</xdr:row>
                    <xdr:rowOff>7620</xdr:rowOff>
                  </to>
                </anchor>
              </controlPr>
            </control>
          </mc:Choice>
        </mc:AlternateContent>
        <mc:AlternateContent xmlns:mc="http://schemas.openxmlformats.org/markup-compatibility/2006">
          <mc:Choice Requires="x14">
            <control shapeId="238624" r:id="rId35" name="Check Box 32">
              <controlPr locked="0" defaultSize="0" autoFill="0" autoLine="0" autoPict="0">
                <anchor moveWithCells="1">
                  <from>
                    <xdr:col>3</xdr:col>
                    <xdr:colOff>655320</xdr:colOff>
                    <xdr:row>36</xdr:row>
                    <xdr:rowOff>0</xdr:rowOff>
                  </from>
                  <to>
                    <xdr:col>4</xdr:col>
                    <xdr:colOff>0</xdr:colOff>
                    <xdr:row>37</xdr:row>
                    <xdr:rowOff>7620</xdr:rowOff>
                  </to>
                </anchor>
              </controlPr>
            </control>
          </mc:Choice>
        </mc:AlternateContent>
        <mc:AlternateContent xmlns:mc="http://schemas.openxmlformats.org/markup-compatibility/2006">
          <mc:Choice Requires="x14">
            <control shapeId="238625" r:id="rId36" name="Check Box 33">
              <controlPr locked="0" defaultSize="0" autoFill="0" autoLine="0" autoPict="0">
                <anchor moveWithCells="1">
                  <from>
                    <xdr:col>4</xdr:col>
                    <xdr:colOff>655320</xdr:colOff>
                    <xdr:row>36</xdr:row>
                    <xdr:rowOff>0</xdr:rowOff>
                  </from>
                  <to>
                    <xdr:col>5</xdr:col>
                    <xdr:colOff>0</xdr:colOff>
                    <xdr:row>37</xdr:row>
                    <xdr:rowOff>7620</xdr:rowOff>
                  </to>
                </anchor>
              </controlPr>
            </control>
          </mc:Choice>
        </mc:AlternateContent>
        <mc:AlternateContent xmlns:mc="http://schemas.openxmlformats.org/markup-compatibility/2006">
          <mc:Choice Requires="x14">
            <control shapeId="238626" r:id="rId37" name="Check Box 34">
              <controlPr locked="0" defaultSize="0" autoFill="0" autoLine="0" autoPict="0">
                <anchor moveWithCells="1">
                  <from>
                    <xdr:col>5</xdr:col>
                    <xdr:colOff>655320</xdr:colOff>
                    <xdr:row>36</xdr:row>
                    <xdr:rowOff>0</xdr:rowOff>
                  </from>
                  <to>
                    <xdr:col>6</xdr:col>
                    <xdr:colOff>0</xdr:colOff>
                    <xdr:row>37</xdr:row>
                    <xdr:rowOff>7620</xdr:rowOff>
                  </to>
                </anchor>
              </controlPr>
            </control>
          </mc:Choice>
        </mc:AlternateContent>
        <mc:AlternateContent xmlns:mc="http://schemas.openxmlformats.org/markup-compatibility/2006">
          <mc:Choice Requires="x14">
            <control shapeId="238627" r:id="rId38" name="Check Box 35">
              <controlPr locked="0" defaultSize="0" autoFill="0" autoLine="0" autoPict="0">
                <anchor moveWithCells="1">
                  <from>
                    <xdr:col>6</xdr:col>
                    <xdr:colOff>655320</xdr:colOff>
                    <xdr:row>36</xdr:row>
                    <xdr:rowOff>0</xdr:rowOff>
                  </from>
                  <to>
                    <xdr:col>7</xdr:col>
                    <xdr:colOff>0</xdr:colOff>
                    <xdr:row>37</xdr:row>
                    <xdr:rowOff>7620</xdr:rowOff>
                  </to>
                </anchor>
              </controlPr>
            </control>
          </mc:Choice>
        </mc:AlternateContent>
        <mc:AlternateContent xmlns:mc="http://schemas.openxmlformats.org/markup-compatibility/2006">
          <mc:Choice Requires="x14">
            <control shapeId="238628" r:id="rId39" name="Check Box 36">
              <controlPr locked="0" defaultSize="0" autoFill="0" autoLine="0" autoPict="0">
                <anchor moveWithCells="1">
                  <from>
                    <xdr:col>3</xdr:col>
                    <xdr:colOff>655320</xdr:colOff>
                    <xdr:row>37</xdr:row>
                    <xdr:rowOff>0</xdr:rowOff>
                  </from>
                  <to>
                    <xdr:col>4</xdr:col>
                    <xdr:colOff>0</xdr:colOff>
                    <xdr:row>38</xdr:row>
                    <xdr:rowOff>7620</xdr:rowOff>
                  </to>
                </anchor>
              </controlPr>
            </control>
          </mc:Choice>
        </mc:AlternateContent>
        <mc:AlternateContent xmlns:mc="http://schemas.openxmlformats.org/markup-compatibility/2006">
          <mc:Choice Requires="x14">
            <control shapeId="238629" r:id="rId40" name="Check Box 37">
              <controlPr locked="0" defaultSize="0" autoFill="0" autoLine="0" autoPict="0">
                <anchor moveWithCells="1">
                  <from>
                    <xdr:col>4</xdr:col>
                    <xdr:colOff>655320</xdr:colOff>
                    <xdr:row>37</xdr:row>
                    <xdr:rowOff>0</xdr:rowOff>
                  </from>
                  <to>
                    <xdr:col>5</xdr:col>
                    <xdr:colOff>0</xdr:colOff>
                    <xdr:row>38</xdr:row>
                    <xdr:rowOff>7620</xdr:rowOff>
                  </to>
                </anchor>
              </controlPr>
            </control>
          </mc:Choice>
        </mc:AlternateContent>
        <mc:AlternateContent xmlns:mc="http://schemas.openxmlformats.org/markup-compatibility/2006">
          <mc:Choice Requires="x14">
            <control shapeId="238630" r:id="rId41" name="Check Box 38">
              <controlPr locked="0" defaultSize="0" autoFill="0" autoLine="0" autoPict="0">
                <anchor moveWithCells="1">
                  <from>
                    <xdr:col>5</xdr:col>
                    <xdr:colOff>655320</xdr:colOff>
                    <xdr:row>37</xdr:row>
                    <xdr:rowOff>0</xdr:rowOff>
                  </from>
                  <to>
                    <xdr:col>6</xdr:col>
                    <xdr:colOff>0</xdr:colOff>
                    <xdr:row>38</xdr:row>
                    <xdr:rowOff>7620</xdr:rowOff>
                  </to>
                </anchor>
              </controlPr>
            </control>
          </mc:Choice>
        </mc:AlternateContent>
        <mc:AlternateContent xmlns:mc="http://schemas.openxmlformats.org/markup-compatibility/2006">
          <mc:Choice Requires="x14">
            <control shapeId="238631" r:id="rId42" name="Check Box 39">
              <controlPr locked="0" defaultSize="0" autoFill="0" autoLine="0" autoPict="0">
                <anchor moveWithCells="1">
                  <from>
                    <xdr:col>6</xdr:col>
                    <xdr:colOff>655320</xdr:colOff>
                    <xdr:row>37</xdr:row>
                    <xdr:rowOff>0</xdr:rowOff>
                  </from>
                  <to>
                    <xdr:col>7</xdr:col>
                    <xdr:colOff>0</xdr:colOff>
                    <xdr:row>38</xdr:row>
                    <xdr:rowOff>7620</xdr:rowOff>
                  </to>
                </anchor>
              </controlPr>
            </control>
          </mc:Choice>
        </mc:AlternateContent>
        <mc:AlternateContent xmlns:mc="http://schemas.openxmlformats.org/markup-compatibility/2006">
          <mc:Choice Requires="x14">
            <control shapeId="238632" r:id="rId43" name="Check Box 40">
              <controlPr locked="0" defaultSize="0" autoFill="0" autoLine="0" autoPict="0">
                <anchor moveWithCells="1">
                  <from>
                    <xdr:col>3</xdr:col>
                    <xdr:colOff>655320</xdr:colOff>
                    <xdr:row>38</xdr:row>
                    <xdr:rowOff>0</xdr:rowOff>
                  </from>
                  <to>
                    <xdr:col>4</xdr:col>
                    <xdr:colOff>0</xdr:colOff>
                    <xdr:row>39</xdr:row>
                    <xdr:rowOff>7620</xdr:rowOff>
                  </to>
                </anchor>
              </controlPr>
            </control>
          </mc:Choice>
        </mc:AlternateContent>
        <mc:AlternateContent xmlns:mc="http://schemas.openxmlformats.org/markup-compatibility/2006">
          <mc:Choice Requires="x14">
            <control shapeId="238633" r:id="rId44" name="Check Box 41">
              <controlPr locked="0" defaultSize="0" autoFill="0" autoLine="0" autoPict="0">
                <anchor moveWithCells="1">
                  <from>
                    <xdr:col>4</xdr:col>
                    <xdr:colOff>655320</xdr:colOff>
                    <xdr:row>38</xdr:row>
                    <xdr:rowOff>0</xdr:rowOff>
                  </from>
                  <to>
                    <xdr:col>5</xdr:col>
                    <xdr:colOff>0</xdr:colOff>
                    <xdr:row>39</xdr:row>
                    <xdr:rowOff>7620</xdr:rowOff>
                  </to>
                </anchor>
              </controlPr>
            </control>
          </mc:Choice>
        </mc:AlternateContent>
        <mc:AlternateContent xmlns:mc="http://schemas.openxmlformats.org/markup-compatibility/2006">
          <mc:Choice Requires="x14">
            <control shapeId="238634" r:id="rId45" name="Check Box 42">
              <controlPr locked="0" defaultSize="0" autoFill="0" autoLine="0" autoPict="0">
                <anchor moveWithCells="1">
                  <from>
                    <xdr:col>5</xdr:col>
                    <xdr:colOff>655320</xdr:colOff>
                    <xdr:row>38</xdr:row>
                    <xdr:rowOff>0</xdr:rowOff>
                  </from>
                  <to>
                    <xdr:col>6</xdr:col>
                    <xdr:colOff>0</xdr:colOff>
                    <xdr:row>39</xdr:row>
                    <xdr:rowOff>7620</xdr:rowOff>
                  </to>
                </anchor>
              </controlPr>
            </control>
          </mc:Choice>
        </mc:AlternateContent>
        <mc:AlternateContent xmlns:mc="http://schemas.openxmlformats.org/markup-compatibility/2006">
          <mc:Choice Requires="x14">
            <control shapeId="238635" r:id="rId46" name="Check Box 43">
              <controlPr locked="0" defaultSize="0" autoFill="0" autoLine="0" autoPict="0">
                <anchor moveWithCells="1">
                  <from>
                    <xdr:col>6</xdr:col>
                    <xdr:colOff>655320</xdr:colOff>
                    <xdr:row>38</xdr:row>
                    <xdr:rowOff>0</xdr:rowOff>
                  </from>
                  <to>
                    <xdr:col>7</xdr:col>
                    <xdr:colOff>0</xdr:colOff>
                    <xdr:row>39</xdr:row>
                    <xdr:rowOff>7620</xdr:rowOff>
                  </to>
                </anchor>
              </controlPr>
            </control>
          </mc:Choice>
        </mc:AlternateContent>
        <mc:AlternateContent xmlns:mc="http://schemas.openxmlformats.org/markup-compatibility/2006">
          <mc:Choice Requires="x14">
            <control shapeId="238636" r:id="rId47" name="Check Box 44">
              <controlPr locked="0" defaultSize="0" autoFill="0" autoLine="0" autoPict="0">
                <anchor moveWithCells="1">
                  <from>
                    <xdr:col>3</xdr:col>
                    <xdr:colOff>655320</xdr:colOff>
                    <xdr:row>39</xdr:row>
                    <xdr:rowOff>0</xdr:rowOff>
                  </from>
                  <to>
                    <xdr:col>4</xdr:col>
                    <xdr:colOff>0</xdr:colOff>
                    <xdr:row>40</xdr:row>
                    <xdr:rowOff>7620</xdr:rowOff>
                  </to>
                </anchor>
              </controlPr>
            </control>
          </mc:Choice>
        </mc:AlternateContent>
        <mc:AlternateContent xmlns:mc="http://schemas.openxmlformats.org/markup-compatibility/2006">
          <mc:Choice Requires="x14">
            <control shapeId="238637" r:id="rId48" name="Check Box 45">
              <controlPr locked="0" defaultSize="0" autoFill="0" autoLine="0" autoPict="0">
                <anchor moveWithCells="1">
                  <from>
                    <xdr:col>4</xdr:col>
                    <xdr:colOff>655320</xdr:colOff>
                    <xdr:row>39</xdr:row>
                    <xdr:rowOff>0</xdr:rowOff>
                  </from>
                  <to>
                    <xdr:col>5</xdr:col>
                    <xdr:colOff>0</xdr:colOff>
                    <xdr:row>40</xdr:row>
                    <xdr:rowOff>7620</xdr:rowOff>
                  </to>
                </anchor>
              </controlPr>
            </control>
          </mc:Choice>
        </mc:AlternateContent>
        <mc:AlternateContent xmlns:mc="http://schemas.openxmlformats.org/markup-compatibility/2006">
          <mc:Choice Requires="x14">
            <control shapeId="238638" r:id="rId49" name="Check Box 46">
              <controlPr locked="0" defaultSize="0" autoFill="0" autoLine="0" autoPict="0">
                <anchor moveWithCells="1">
                  <from>
                    <xdr:col>5</xdr:col>
                    <xdr:colOff>655320</xdr:colOff>
                    <xdr:row>39</xdr:row>
                    <xdr:rowOff>0</xdr:rowOff>
                  </from>
                  <to>
                    <xdr:col>6</xdr:col>
                    <xdr:colOff>0</xdr:colOff>
                    <xdr:row>40</xdr:row>
                    <xdr:rowOff>7620</xdr:rowOff>
                  </to>
                </anchor>
              </controlPr>
            </control>
          </mc:Choice>
        </mc:AlternateContent>
        <mc:AlternateContent xmlns:mc="http://schemas.openxmlformats.org/markup-compatibility/2006">
          <mc:Choice Requires="x14">
            <control shapeId="238639" r:id="rId50" name="Check Box 47">
              <controlPr locked="0" defaultSize="0" autoFill="0" autoLine="0" autoPict="0">
                <anchor moveWithCells="1">
                  <from>
                    <xdr:col>6</xdr:col>
                    <xdr:colOff>655320</xdr:colOff>
                    <xdr:row>39</xdr:row>
                    <xdr:rowOff>0</xdr:rowOff>
                  </from>
                  <to>
                    <xdr:col>7</xdr:col>
                    <xdr:colOff>0</xdr:colOff>
                    <xdr:row>40</xdr:row>
                    <xdr:rowOff>7620</xdr:rowOff>
                  </to>
                </anchor>
              </controlPr>
            </control>
          </mc:Choice>
        </mc:AlternateContent>
        <mc:AlternateContent xmlns:mc="http://schemas.openxmlformats.org/markup-compatibility/2006">
          <mc:Choice Requires="x14">
            <control shapeId="238640" r:id="rId51" name="Check Box 48">
              <controlPr locked="0" defaultSize="0" autoFill="0" autoLine="0" autoPict="0">
                <anchor moveWithCells="1">
                  <from>
                    <xdr:col>3</xdr:col>
                    <xdr:colOff>655320</xdr:colOff>
                    <xdr:row>40</xdr:row>
                    <xdr:rowOff>0</xdr:rowOff>
                  </from>
                  <to>
                    <xdr:col>4</xdr:col>
                    <xdr:colOff>0</xdr:colOff>
                    <xdr:row>41</xdr:row>
                    <xdr:rowOff>7620</xdr:rowOff>
                  </to>
                </anchor>
              </controlPr>
            </control>
          </mc:Choice>
        </mc:AlternateContent>
        <mc:AlternateContent xmlns:mc="http://schemas.openxmlformats.org/markup-compatibility/2006">
          <mc:Choice Requires="x14">
            <control shapeId="238641" r:id="rId52" name="Check Box 49">
              <controlPr locked="0" defaultSize="0" autoFill="0" autoLine="0" autoPict="0">
                <anchor moveWithCells="1">
                  <from>
                    <xdr:col>4</xdr:col>
                    <xdr:colOff>655320</xdr:colOff>
                    <xdr:row>40</xdr:row>
                    <xdr:rowOff>0</xdr:rowOff>
                  </from>
                  <to>
                    <xdr:col>5</xdr:col>
                    <xdr:colOff>0</xdr:colOff>
                    <xdr:row>41</xdr:row>
                    <xdr:rowOff>7620</xdr:rowOff>
                  </to>
                </anchor>
              </controlPr>
            </control>
          </mc:Choice>
        </mc:AlternateContent>
        <mc:AlternateContent xmlns:mc="http://schemas.openxmlformats.org/markup-compatibility/2006">
          <mc:Choice Requires="x14">
            <control shapeId="238642" r:id="rId53" name="Check Box 50">
              <controlPr locked="0" defaultSize="0" autoFill="0" autoLine="0" autoPict="0">
                <anchor moveWithCells="1">
                  <from>
                    <xdr:col>5</xdr:col>
                    <xdr:colOff>655320</xdr:colOff>
                    <xdr:row>40</xdr:row>
                    <xdr:rowOff>0</xdr:rowOff>
                  </from>
                  <to>
                    <xdr:col>6</xdr:col>
                    <xdr:colOff>0</xdr:colOff>
                    <xdr:row>41</xdr:row>
                    <xdr:rowOff>7620</xdr:rowOff>
                  </to>
                </anchor>
              </controlPr>
            </control>
          </mc:Choice>
        </mc:AlternateContent>
        <mc:AlternateContent xmlns:mc="http://schemas.openxmlformats.org/markup-compatibility/2006">
          <mc:Choice Requires="x14">
            <control shapeId="238643" r:id="rId54" name="Check Box 51">
              <controlPr locked="0" defaultSize="0" autoFill="0" autoLine="0" autoPict="0">
                <anchor moveWithCells="1">
                  <from>
                    <xdr:col>6</xdr:col>
                    <xdr:colOff>655320</xdr:colOff>
                    <xdr:row>40</xdr:row>
                    <xdr:rowOff>0</xdr:rowOff>
                  </from>
                  <to>
                    <xdr:col>7</xdr:col>
                    <xdr:colOff>0</xdr:colOff>
                    <xdr:row>41</xdr:row>
                    <xdr:rowOff>7620</xdr:rowOff>
                  </to>
                </anchor>
              </controlPr>
            </control>
          </mc:Choice>
        </mc:AlternateContent>
        <mc:AlternateContent xmlns:mc="http://schemas.openxmlformats.org/markup-compatibility/2006">
          <mc:Choice Requires="x14">
            <control shapeId="238644" r:id="rId55" name="Check Box 52">
              <controlPr locked="0" defaultSize="0" autoFill="0" autoLine="0" autoPict="0">
                <anchor moveWithCells="1">
                  <from>
                    <xdr:col>3</xdr:col>
                    <xdr:colOff>655320</xdr:colOff>
                    <xdr:row>41</xdr:row>
                    <xdr:rowOff>0</xdr:rowOff>
                  </from>
                  <to>
                    <xdr:col>4</xdr:col>
                    <xdr:colOff>0</xdr:colOff>
                    <xdr:row>42</xdr:row>
                    <xdr:rowOff>7620</xdr:rowOff>
                  </to>
                </anchor>
              </controlPr>
            </control>
          </mc:Choice>
        </mc:AlternateContent>
        <mc:AlternateContent xmlns:mc="http://schemas.openxmlformats.org/markup-compatibility/2006">
          <mc:Choice Requires="x14">
            <control shapeId="238645" r:id="rId56" name="Check Box 53">
              <controlPr locked="0" defaultSize="0" autoFill="0" autoLine="0" autoPict="0">
                <anchor moveWithCells="1">
                  <from>
                    <xdr:col>4</xdr:col>
                    <xdr:colOff>655320</xdr:colOff>
                    <xdr:row>41</xdr:row>
                    <xdr:rowOff>0</xdr:rowOff>
                  </from>
                  <to>
                    <xdr:col>5</xdr:col>
                    <xdr:colOff>0</xdr:colOff>
                    <xdr:row>42</xdr:row>
                    <xdr:rowOff>7620</xdr:rowOff>
                  </to>
                </anchor>
              </controlPr>
            </control>
          </mc:Choice>
        </mc:AlternateContent>
        <mc:AlternateContent xmlns:mc="http://schemas.openxmlformats.org/markup-compatibility/2006">
          <mc:Choice Requires="x14">
            <control shapeId="238646" r:id="rId57" name="Check Box 54">
              <controlPr locked="0" defaultSize="0" autoFill="0" autoLine="0" autoPict="0">
                <anchor moveWithCells="1">
                  <from>
                    <xdr:col>5</xdr:col>
                    <xdr:colOff>655320</xdr:colOff>
                    <xdr:row>41</xdr:row>
                    <xdr:rowOff>0</xdr:rowOff>
                  </from>
                  <to>
                    <xdr:col>6</xdr:col>
                    <xdr:colOff>0</xdr:colOff>
                    <xdr:row>42</xdr:row>
                    <xdr:rowOff>7620</xdr:rowOff>
                  </to>
                </anchor>
              </controlPr>
            </control>
          </mc:Choice>
        </mc:AlternateContent>
        <mc:AlternateContent xmlns:mc="http://schemas.openxmlformats.org/markup-compatibility/2006">
          <mc:Choice Requires="x14">
            <control shapeId="238647" r:id="rId58" name="Check Box 55">
              <controlPr locked="0" defaultSize="0" autoFill="0" autoLine="0" autoPict="0">
                <anchor moveWithCells="1">
                  <from>
                    <xdr:col>6</xdr:col>
                    <xdr:colOff>655320</xdr:colOff>
                    <xdr:row>41</xdr:row>
                    <xdr:rowOff>0</xdr:rowOff>
                  </from>
                  <to>
                    <xdr:col>7</xdr:col>
                    <xdr:colOff>0</xdr:colOff>
                    <xdr:row>42</xdr:row>
                    <xdr:rowOff>7620</xdr:rowOff>
                  </to>
                </anchor>
              </controlPr>
            </control>
          </mc:Choice>
        </mc:AlternateContent>
        <mc:AlternateContent xmlns:mc="http://schemas.openxmlformats.org/markup-compatibility/2006">
          <mc:Choice Requires="x14">
            <control shapeId="238648" r:id="rId59" name="Check Box 56">
              <controlPr locked="0" defaultSize="0" autoFill="0" autoLine="0" autoPict="0">
                <anchor moveWithCells="1">
                  <from>
                    <xdr:col>3</xdr:col>
                    <xdr:colOff>655320</xdr:colOff>
                    <xdr:row>42</xdr:row>
                    <xdr:rowOff>0</xdr:rowOff>
                  </from>
                  <to>
                    <xdr:col>4</xdr:col>
                    <xdr:colOff>0</xdr:colOff>
                    <xdr:row>43</xdr:row>
                    <xdr:rowOff>7620</xdr:rowOff>
                  </to>
                </anchor>
              </controlPr>
            </control>
          </mc:Choice>
        </mc:AlternateContent>
        <mc:AlternateContent xmlns:mc="http://schemas.openxmlformats.org/markup-compatibility/2006">
          <mc:Choice Requires="x14">
            <control shapeId="238649" r:id="rId60" name="Check Box 57">
              <controlPr locked="0" defaultSize="0" autoFill="0" autoLine="0" autoPict="0">
                <anchor moveWithCells="1">
                  <from>
                    <xdr:col>4</xdr:col>
                    <xdr:colOff>655320</xdr:colOff>
                    <xdr:row>42</xdr:row>
                    <xdr:rowOff>0</xdr:rowOff>
                  </from>
                  <to>
                    <xdr:col>5</xdr:col>
                    <xdr:colOff>0</xdr:colOff>
                    <xdr:row>43</xdr:row>
                    <xdr:rowOff>7620</xdr:rowOff>
                  </to>
                </anchor>
              </controlPr>
            </control>
          </mc:Choice>
        </mc:AlternateContent>
        <mc:AlternateContent xmlns:mc="http://schemas.openxmlformats.org/markup-compatibility/2006">
          <mc:Choice Requires="x14">
            <control shapeId="238650" r:id="rId61" name="Check Box 58">
              <controlPr locked="0" defaultSize="0" autoFill="0" autoLine="0" autoPict="0">
                <anchor moveWithCells="1">
                  <from>
                    <xdr:col>5</xdr:col>
                    <xdr:colOff>655320</xdr:colOff>
                    <xdr:row>42</xdr:row>
                    <xdr:rowOff>0</xdr:rowOff>
                  </from>
                  <to>
                    <xdr:col>6</xdr:col>
                    <xdr:colOff>0</xdr:colOff>
                    <xdr:row>43</xdr:row>
                    <xdr:rowOff>7620</xdr:rowOff>
                  </to>
                </anchor>
              </controlPr>
            </control>
          </mc:Choice>
        </mc:AlternateContent>
        <mc:AlternateContent xmlns:mc="http://schemas.openxmlformats.org/markup-compatibility/2006">
          <mc:Choice Requires="x14">
            <control shapeId="238651" r:id="rId62" name="Check Box 59">
              <controlPr locked="0" defaultSize="0" autoFill="0" autoLine="0" autoPict="0">
                <anchor moveWithCells="1">
                  <from>
                    <xdr:col>6</xdr:col>
                    <xdr:colOff>655320</xdr:colOff>
                    <xdr:row>42</xdr:row>
                    <xdr:rowOff>0</xdr:rowOff>
                  </from>
                  <to>
                    <xdr:col>7</xdr:col>
                    <xdr:colOff>0</xdr:colOff>
                    <xdr:row>43</xdr:row>
                    <xdr:rowOff>7620</xdr:rowOff>
                  </to>
                </anchor>
              </controlPr>
            </control>
          </mc:Choice>
        </mc:AlternateContent>
        <mc:AlternateContent xmlns:mc="http://schemas.openxmlformats.org/markup-compatibility/2006">
          <mc:Choice Requires="x14">
            <control shapeId="238652" r:id="rId63" name="Check Box 60">
              <controlPr locked="0" defaultSize="0" autoFill="0" autoLine="0" autoPict="0">
                <anchor moveWithCells="1">
                  <from>
                    <xdr:col>3</xdr:col>
                    <xdr:colOff>655320</xdr:colOff>
                    <xdr:row>43</xdr:row>
                    <xdr:rowOff>0</xdr:rowOff>
                  </from>
                  <to>
                    <xdr:col>4</xdr:col>
                    <xdr:colOff>0</xdr:colOff>
                    <xdr:row>44</xdr:row>
                    <xdr:rowOff>7620</xdr:rowOff>
                  </to>
                </anchor>
              </controlPr>
            </control>
          </mc:Choice>
        </mc:AlternateContent>
        <mc:AlternateContent xmlns:mc="http://schemas.openxmlformats.org/markup-compatibility/2006">
          <mc:Choice Requires="x14">
            <control shapeId="238653" r:id="rId64" name="Check Box 61">
              <controlPr locked="0" defaultSize="0" autoFill="0" autoLine="0" autoPict="0">
                <anchor moveWithCells="1">
                  <from>
                    <xdr:col>4</xdr:col>
                    <xdr:colOff>655320</xdr:colOff>
                    <xdr:row>43</xdr:row>
                    <xdr:rowOff>0</xdr:rowOff>
                  </from>
                  <to>
                    <xdr:col>5</xdr:col>
                    <xdr:colOff>0</xdr:colOff>
                    <xdr:row>44</xdr:row>
                    <xdr:rowOff>7620</xdr:rowOff>
                  </to>
                </anchor>
              </controlPr>
            </control>
          </mc:Choice>
        </mc:AlternateContent>
        <mc:AlternateContent xmlns:mc="http://schemas.openxmlformats.org/markup-compatibility/2006">
          <mc:Choice Requires="x14">
            <control shapeId="238654" r:id="rId65" name="Check Box 62">
              <controlPr locked="0" defaultSize="0" autoFill="0" autoLine="0" autoPict="0">
                <anchor moveWithCells="1">
                  <from>
                    <xdr:col>5</xdr:col>
                    <xdr:colOff>655320</xdr:colOff>
                    <xdr:row>43</xdr:row>
                    <xdr:rowOff>0</xdr:rowOff>
                  </from>
                  <to>
                    <xdr:col>6</xdr:col>
                    <xdr:colOff>0</xdr:colOff>
                    <xdr:row>44</xdr:row>
                    <xdr:rowOff>7620</xdr:rowOff>
                  </to>
                </anchor>
              </controlPr>
            </control>
          </mc:Choice>
        </mc:AlternateContent>
        <mc:AlternateContent xmlns:mc="http://schemas.openxmlformats.org/markup-compatibility/2006">
          <mc:Choice Requires="x14">
            <control shapeId="238655" r:id="rId66" name="Check Box 63">
              <controlPr locked="0" defaultSize="0" autoFill="0" autoLine="0" autoPict="0">
                <anchor moveWithCells="1">
                  <from>
                    <xdr:col>6</xdr:col>
                    <xdr:colOff>655320</xdr:colOff>
                    <xdr:row>43</xdr:row>
                    <xdr:rowOff>0</xdr:rowOff>
                  </from>
                  <to>
                    <xdr:col>7</xdr:col>
                    <xdr:colOff>0</xdr:colOff>
                    <xdr:row>44</xdr:row>
                    <xdr:rowOff>7620</xdr:rowOff>
                  </to>
                </anchor>
              </controlPr>
            </control>
          </mc:Choice>
        </mc:AlternateContent>
        <mc:AlternateContent xmlns:mc="http://schemas.openxmlformats.org/markup-compatibility/2006">
          <mc:Choice Requires="x14">
            <control shapeId="238656" r:id="rId67" name="Check Box 64">
              <controlPr locked="0" defaultSize="0" autoFill="0" autoLine="0" autoPict="0">
                <anchor moveWithCells="1">
                  <from>
                    <xdr:col>3</xdr:col>
                    <xdr:colOff>655320</xdr:colOff>
                    <xdr:row>44</xdr:row>
                    <xdr:rowOff>0</xdr:rowOff>
                  </from>
                  <to>
                    <xdr:col>4</xdr:col>
                    <xdr:colOff>0</xdr:colOff>
                    <xdr:row>45</xdr:row>
                    <xdr:rowOff>7620</xdr:rowOff>
                  </to>
                </anchor>
              </controlPr>
            </control>
          </mc:Choice>
        </mc:AlternateContent>
        <mc:AlternateContent xmlns:mc="http://schemas.openxmlformats.org/markup-compatibility/2006">
          <mc:Choice Requires="x14">
            <control shapeId="238657" r:id="rId68" name="Check Box 65">
              <controlPr locked="0" defaultSize="0" autoFill="0" autoLine="0" autoPict="0">
                <anchor moveWithCells="1">
                  <from>
                    <xdr:col>4</xdr:col>
                    <xdr:colOff>655320</xdr:colOff>
                    <xdr:row>44</xdr:row>
                    <xdr:rowOff>0</xdr:rowOff>
                  </from>
                  <to>
                    <xdr:col>5</xdr:col>
                    <xdr:colOff>0</xdr:colOff>
                    <xdr:row>45</xdr:row>
                    <xdr:rowOff>7620</xdr:rowOff>
                  </to>
                </anchor>
              </controlPr>
            </control>
          </mc:Choice>
        </mc:AlternateContent>
        <mc:AlternateContent xmlns:mc="http://schemas.openxmlformats.org/markup-compatibility/2006">
          <mc:Choice Requires="x14">
            <control shapeId="238658" r:id="rId69" name="Check Box 66">
              <controlPr locked="0" defaultSize="0" autoFill="0" autoLine="0" autoPict="0">
                <anchor moveWithCells="1">
                  <from>
                    <xdr:col>5</xdr:col>
                    <xdr:colOff>655320</xdr:colOff>
                    <xdr:row>44</xdr:row>
                    <xdr:rowOff>0</xdr:rowOff>
                  </from>
                  <to>
                    <xdr:col>6</xdr:col>
                    <xdr:colOff>0</xdr:colOff>
                    <xdr:row>45</xdr:row>
                    <xdr:rowOff>7620</xdr:rowOff>
                  </to>
                </anchor>
              </controlPr>
            </control>
          </mc:Choice>
        </mc:AlternateContent>
        <mc:AlternateContent xmlns:mc="http://schemas.openxmlformats.org/markup-compatibility/2006">
          <mc:Choice Requires="x14">
            <control shapeId="238659" r:id="rId70" name="Check Box 67">
              <controlPr locked="0" defaultSize="0" autoFill="0" autoLine="0" autoPict="0">
                <anchor moveWithCells="1">
                  <from>
                    <xdr:col>6</xdr:col>
                    <xdr:colOff>655320</xdr:colOff>
                    <xdr:row>44</xdr:row>
                    <xdr:rowOff>0</xdr:rowOff>
                  </from>
                  <to>
                    <xdr:col>7</xdr:col>
                    <xdr:colOff>0</xdr:colOff>
                    <xdr:row>45</xdr:row>
                    <xdr:rowOff>7620</xdr:rowOff>
                  </to>
                </anchor>
              </controlPr>
            </control>
          </mc:Choice>
        </mc:AlternateContent>
        <mc:AlternateContent xmlns:mc="http://schemas.openxmlformats.org/markup-compatibility/2006">
          <mc:Choice Requires="x14">
            <control shapeId="238660" r:id="rId71" name="Check Box 68">
              <controlPr locked="0" defaultSize="0" autoFill="0" autoLine="0" autoPict="0">
                <anchor moveWithCells="1">
                  <from>
                    <xdr:col>3</xdr:col>
                    <xdr:colOff>655320</xdr:colOff>
                    <xdr:row>45</xdr:row>
                    <xdr:rowOff>0</xdr:rowOff>
                  </from>
                  <to>
                    <xdr:col>4</xdr:col>
                    <xdr:colOff>0</xdr:colOff>
                    <xdr:row>46</xdr:row>
                    <xdr:rowOff>7620</xdr:rowOff>
                  </to>
                </anchor>
              </controlPr>
            </control>
          </mc:Choice>
        </mc:AlternateContent>
        <mc:AlternateContent xmlns:mc="http://schemas.openxmlformats.org/markup-compatibility/2006">
          <mc:Choice Requires="x14">
            <control shapeId="238661" r:id="rId72" name="Check Box 69">
              <controlPr locked="0" defaultSize="0" autoFill="0" autoLine="0" autoPict="0">
                <anchor moveWithCells="1">
                  <from>
                    <xdr:col>4</xdr:col>
                    <xdr:colOff>655320</xdr:colOff>
                    <xdr:row>45</xdr:row>
                    <xdr:rowOff>0</xdr:rowOff>
                  </from>
                  <to>
                    <xdr:col>5</xdr:col>
                    <xdr:colOff>0</xdr:colOff>
                    <xdr:row>46</xdr:row>
                    <xdr:rowOff>7620</xdr:rowOff>
                  </to>
                </anchor>
              </controlPr>
            </control>
          </mc:Choice>
        </mc:AlternateContent>
        <mc:AlternateContent xmlns:mc="http://schemas.openxmlformats.org/markup-compatibility/2006">
          <mc:Choice Requires="x14">
            <control shapeId="238662" r:id="rId73" name="Check Box 70">
              <controlPr locked="0" defaultSize="0" autoFill="0" autoLine="0" autoPict="0">
                <anchor moveWithCells="1">
                  <from>
                    <xdr:col>5</xdr:col>
                    <xdr:colOff>655320</xdr:colOff>
                    <xdr:row>45</xdr:row>
                    <xdr:rowOff>0</xdr:rowOff>
                  </from>
                  <to>
                    <xdr:col>6</xdr:col>
                    <xdr:colOff>0</xdr:colOff>
                    <xdr:row>46</xdr:row>
                    <xdr:rowOff>7620</xdr:rowOff>
                  </to>
                </anchor>
              </controlPr>
            </control>
          </mc:Choice>
        </mc:AlternateContent>
        <mc:AlternateContent xmlns:mc="http://schemas.openxmlformats.org/markup-compatibility/2006">
          <mc:Choice Requires="x14">
            <control shapeId="238663" r:id="rId74" name="Check Box 71">
              <controlPr locked="0" defaultSize="0" autoFill="0" autoLine="0" autoPict="0">
                <anchor moveWithCells="1">
                  <from>
                    <xdr:col>6</xdr:col>
                    <xdr:colOff>655320</xdr:colOff>
                    <xdr:row>45</xdr:row>
                    <xdr:rowOff>0</xdr:rowOff>
                  </from>
                  <to>
                    <xdr:col>7</xdr:col>
                    <xdr:colOff>0</xdr:colOff>
                    <xdr:row>46</xdr:row>
                    <xdr:rowOff>7620</xdr:rowOff>
                  </to>
                </anchor>
              </controlPr>
            </control>
          </mc:Choice>
        </mc:AlternateContent>
        <mc:AlternateContent xmlns:mc="http://schemas.openxmlformats.org/markup-compatibility/2006">
          <mc:Choice Requires="x14">
            <control shapeId="238664" r:id="rId75" name="Check Box 72">
              <controlPr locked="0" defaultSize="0" autoFill="0" autoLine="0" autoPict="0">
                <anchor moveWithCells="1">
                  <from>
                    <xdr:col>3</xdr:col>
                    <xdr:colOff>655320</xdr:colOff>
                    <xdr:row>46</xdr:row>
                    <xdr:rowOff>0</xdr:rowOff>
                  </from>
                  <to>
                    <xdr:col>4</xdr:col>
                    <xdr:colOff>0</xdr:colOff>
                    <xdr:row>47</xdr:row>
                    <xdr:rowOff>7620</xdr:rowOff>
                  </to>
                </anchor>
              </controlPr>
            </control>
          </mc:Choice>
        </mc:AlternateContent>
        <mc:AlternateContent xmlns:mc="http://schemas.openxmlformats.org/markup-compatibility/2006">
          <mc:Choice Requires="x14">
            <control shapeId="238665" r:id="rId76" name="Check Box 73">
              <controlPr locked="0" defaultSize="0" autoFill="0" autoLine="0" autoPict="0">
                <anchor moveWithCells="1">
                  <from>
                    <xdr:col>4</xdr:col>
                    <xdr:colOff>655320</xdr:colOff>
                    <xdr:row>46</xdr:row>
                    <xdr:rowOff>0</xdr:rowOff>
                  </from>
                  <to>
                    <xdr:col>5</xdr:col>
                    <xdr:colOff>0</xdr:colOff>
                    <xdr:row>47</xdr:row>
                    <xdr:rowOff>7620</xdr:rowOff>
                  </to>
                </anchor>
              </controlPr>
            </control>
          </mc:Choice>
        </mc:AlternateContent>
        <mc:AlternateContent xmlns:mc="http://schemas.openxmlformats.org/markup-compatibility/2006">
          <mc:Choice Requires="x14">
            <control shapeId="238666" r:id="rId77" name="Check Box 74">
              <controlPr locked="0" defaultSize="0" autoFill="0" autoLine="0" autoPict="0">
                <anchor moveWithCells="1">
                  <from>
                    <xdr:col>5</xdr:col>
                    <xdr:colOff>655320</xdr:colOff>
                    <xdr:row>46</xdr:row>
                    <xdr:rowOff>0</xdr:rowOff>
                  </from>
                  <to>
                    <xdr:col>6</xdr:col>
                    <xdr:colOff>0</xdr:colOff>
                    <xdr:row>47</xdr:row>
                    <xdr:rowOff>7620</xdr:rowOff>
                  </to>
                </anchor>
              </controlPr>
            </control>
          </mc:Choice>
        </mc:AlternateContent>
        <mc:AlternateContent xmlns:mc="http://schemas.openxmlformats.org/markup-compatibility/2006">
          <mc:Choice Requires="x14">
            <control shapeId="238667" r:id="rId78" name="Check Box 75">
              <controlPr locked="0" defaultSize="0" autoFill="0" autoLine="0" autoPict="0">
                <anchor moveWithCells="1">
                  <from>
                    <xdr:col>6</xdr:col>
                    <xdr:colOff>655320</xdr:colOff>
                    <xdr:row>46</xdr:row>
                    <xdr:rowOff>0</xdr:rowOff>
                  </from>
                  <to>
                    <xdr:col>7</xdr:col>
                    <xdr:colOff>0</xdr:colOff>
                    <xdr:row>47</xdr:row>
                    <xdr:rowOff>7620</xdr:rowOff>
                  </to>
                </anchor>
              </controlPr>
            </control>
          </mc:Choice>
        </mc:AlternateContent>
        <mc:AlternateContent xmlns:mc="http://schemas.openxmlformats.org/markup-compatibility/2006">
          <mc:Choice Requires="x14">
            <control shapeId="238668" r:id="rId79" name="Check Box 76">
              <controlPr locked="0" defaultSize="0" autoFill="0" autoLine="0" autoPict="0">
                <anchor moveWithCells="1">
                  <from>
                    <xdr:col>3</xdr:col>
                    <xdr:colOff>655320</xdr:colOff>
                    <xdr:row>47</xdr:row>
                    <xdr:rowOff>0</xdr:rowOff>
                  </from>
                  <to>
                    <xdr:col>4</xdr:col>
                    <xdr:colOff>0</xdr:colOff>
                    <xdr:row>48</xdr:row>
                    <xdr:rowOff>7620</xdr:rowOff>
                  </to>
                </anchor>
              </controlPr>
            </control>
          </mc:Choice>
        </mc:AlternateContent>
        <mc:AlternateContent xmlns:mc="http://schemas.openxmlformats.org/markup-compatibility/2006">
          <mc:Choice Requires="x14">
            <control shapeId="238669" r:id="rId80" name="Check Box 77">
              <controlPr locked="0" defaultSize="0" autoFill="0" autoLine="0" autoPict="0">
                <anchor moveWithCells="1">
                  <from>
                    <xdr:col>4</xdr:col>
                    <xdr:colOff>655320</xdr:colOff>
                    <xdr:row>47</xdr:row>
                    <xdr:rowOff>0</xdr:rowOff>
                  </from>
                  <to>
                    <xdr:col>5</xdr:col>
                    <xdr:colOff>0</xdr:colOff>
                    <xdr:row>48</xdr:row>
                    <xdr:rowOff>7620</xdr:rowOff>
                  </to>
                </anchor>
              </controlPr>
            </control>
          </mc:Choice>
        </mc:AlternateContent>
        <mc:AlternateContent xmlns:mc="http://schemas.openxmlformats.org/markup-compatibility/2006">
          <mc:Choice Requires="x14">
            <control shapeId="238670" r:id="rId81" name="Check Box 78">
              <controlPr locked="0" defaultSize="0" autoFill="0" autoLine="0" autoPict="0">
                <anchor moveWithCells="1">
                  <from>
                    <xdr:col>5</xdr:col>
                    <xdr:colOff>655320</xdr:colOff>
                    <xdr:row>47</xdr:row>
                    <xdr:rowOff>0</xdr:rowOff>
                  </from>
                  <to>
                    <xdr:col>6</xdr:col>
                    <xdr:colOff>0</xdr:colOff>
                    <xdr:row>48</xdr:row>
                    <xdr:rowOff>7620</xdr:rowOff>
                  </to>
                </anchor>
              </controlPr>
            </control>
          </mc:Choice>
        </mc:AlternateContent>
        <mc:AlternateContent xmlns:mc="http://schemas.openxmlformats.org/markup-compatibility/2006">
          <mc:Choice Requires="x14">
            <control shapeId="238671" r:id="rId82" name="Check Box 79">
              <controlPr locked="0" defaultSize="0" autoFill="0" autoLine="0" autoPict="0">
                <anchor moveWithCells="1">
                  <from>
                    <xdr:col>6</xdr:col>
                    <xdr:colOff>655320</xdr:colOff>
                    <xdr:row>47</xdr:row>
                    <xdr:rowOff>0</xdr:rowOff>
                  </from>
                  <to>
                    <xdr:col>7</xdr:col>
                    <xdr:colOff>0</xdr:colOff>
                    <xdr:row>48</xdr:row>
                    <xdr:rowOff>7620</xdr:rowOff>
                  </to>
                </anchor>
              </controlPr>
            </control>
          </mc:Choice>
        </mc:AlternateContent>
        <mc:AlternateContent xmlns:mc="http://schemas.openxmlformats.org/markup-compatibility/2006">
          <mc:Choice Requires="x14">
            <control shapeId="238672" r:id="rId83" name="Check Box 80">
              <controlPr locked="0" defaultSize="0" autoFill="0" autoLine="0" autoPict="0">
                <anchor moveWithCells="1">
                  <from>
                    <xdr:col>3</xdr:col>
                    <xdr:colOff>655320</xdr:colOff>
                    <xdr:row>48</xdr:row>
                    <xdr:rowOff>0</xdr:rowOff>
                  </from>
                  <to>
                    <xdr:col>4</xdr:col>
                    <xdr:colOff>0</xdr:colOff>
                    <xdr:row>49</xdr:row>
                    <xdr:rowOff>7620</xdr:rowOff>
                  </to>
                </anchor>
              </controlPr>
            </control>
          </mc:Choice>
        </mc:AlternateContent>
        <mc:AlternateContent xmlns:mc="http://schemas.openxmlformats.org/markup-compatibility/2006">
          <mc:Choice Requires="x14">
            <control shapeId="238673" r:id="rId84" name="Check Box 81">
              <controlPr locked="0" defaultSize="0" autoFill="0" autoLine="0" autoPict="0">
                <anchor moveWithCells="1">
                  <from>
                    <xdr:col>4</xdr:col>
                    <xdr:colOff>655320</xdr:colOff>
                    <xdr:row>48</xdr:row>
                    <xdr:rowOff>0</xdr:rowOff>
                  </from>
                  <to>
                    <xdr:col>5</xdr:col>
                    <xdr:colOff>0</xdr:colOff>
                    <xdr:row>49</xdr:row>
                    <xdr:rowOff>7620</xdr:rowOff>
                  </to>
                </anchor>
              </controlPr>
            </control>
          </mc:Choice>
        </mc:AlternateContent>
        <mc:AlternateContent xmlns:mc="http://schemas.openxmlformats.org/markup-compatibility/2006">
          <mc:Choice Requires="x14">
            <control shapeId="238674" r:id="rId85" name="Check Box 82">
              <controlPr locked="0" defaultSize="0" autoFill="0" autoLine="0" autoPict="0">
                <anchor moveWithCells="1">
                  <from>
                    <xdr:col>5</xdr:col>
                    <xdr:colOff>655320</xdr:colOff>
                    <xdr:row>48</xdr:row>
                    <xdr:rowOff>0</xdr:rowOff>
                  </from>
                  <to>
                    <xdr:col>6</xdr:col>
                    <xdr:colOff>0</xdr:colOff>
                    <xdr:row>49</xdr:row>
                    <xdr:rowOff>7620</xdr:rowOff>
                  </to>
                </anchor>
              </controlPr>
            </control>
          </mc:Choice>
        </mc:AlternateContent>
        <mc:AlternateContent xmlns:mc="http://schemas.openxmlformats.org/markup-compatibility/2006">
          <mc:Choice Requires="x14">
            <control shapeId="238675" r:id="rId86" name="Check Box 83">
              <controlPr locked="0" defaultSize="0" autoFill="0" autoLine="0" autoPict="0">
                <anchor moveWithCells="1">
                  <from>
                    <xdr:col>6</xdr:col>
                    <xdr:colOff>655320</xdr:colOff>
                    <xdr:row>48</xdr:row>
                    <xdr:rowOff>0</xdr:rowOff>
                  </from>
                  <to>
                    <xdr:col>7</xdr:col>
                    <xdr:colOff>0</xdr:colOff>
                    <xdr:row>49</xdr:row>
                    <xdr:rowOff>7620</xdr:rowOff>
                  </to>
                </anchor>
              </controlPr>
            </control>
          </mc:Choice>
        </mc:AlternateContent>
        <mc:AlternateContent xmlns:mc="http://schemas.openxmlformats.org/markup-compatibility/2006">
          <mc:Choice Requires="x14">
            <control shapeId="238676" r:id="rId87" name="Check Box 84">
              <controlPr locked="0" defaultSize="0" autoFill="0" autoLine="0" autoPict="0">
                <anchor moveWithCells="1">
                  <from>
                    <xdr:col>3</xdr:col>
                    <xdr:colOff>655320</xdr:colOff>
                    <xdr:row>49</xdr:row>
                    <xdr:rowOff>0</xdr:rowOff>
                  </from>
                  <to>
                    <xdr:col>4</xdr:col>
                    <xdr:colOff>0</xdr:colOff>
                    <xdr:row>50</xdr:row>
                    <xdr:rowOff>7620</xdr:rowOff>
                  </to>
                </anchor>
              </controlPr>
            </control>
          </mc:Choice>
        </mc:AlternateContent>
        <mc:AlternateContent xmlns:mc="http://schemas.openxmlformats.org/markup-compatibility/2006">
          <mc:Choice Requires="x14">
            <control shapeId="238677" r:id="rId88" name="Check Box 85">
              <controlPr locked="0" defaultSize="0" autoFill="0" autoLine="0" autoPict="0">
                <anchor moveWithCells="1">
                  <from>
                    <xdr:col>4</xdr:col>
                    <xdr:colOff>655320</xdr:colOff>
                    <xdr:row>49</xdr:row>
                    <xdr:rowOff>0</xdr:rowOff>
                  </from>
                  <to>
                    <xdr:col>5</xdr:col>
                    <xdr:colOff>0</xdr:colOff>
                    <xdr:row>50</xdr:row>
                    <xdr:rowOff>7620</xdr:rowOff>
                  </to>
                </anchor>
              </controlPr>
            </control>
          </mc:Choice>
        </mc:AlternateContent>
        <mc:AlternateContent xmlns:mc="http://schemas.openxmlformats.org/markup-compatibility/2006">
          <mc:Choice Requires="x14">
            <control shapeId="238678" r:id="rId89" name="Check Box 86">
              <controlPr locked="0" defaultSize="0" autoFill="0" autoLine="0" autoPict="0">
                <anchor moveWithCells="1">
                  <from>
                    <xdr:col>5</xdr:col>
                    <xdr:colOff>655320</xdr:colOff>
                    <xdr:row>49</xdr:row>
                    <xdr:rowOff>0</xdr:rowOff>
                  </from>
                  <to>
                    <xdr:col>6</xdr:col>
                    <xdr:colOff>0</xdr:colOff>
                    <xdr:row>50</xdr:row>
                    <xdr:rowOff>7620</xdr:rowOff>
                  </to>
                </anchor>
              </controlPr>
            </control>
          </mc:Choice>
        </mc:AlternateContent>
        <mc:AlternateContent xmlns:mc="http://schemas.openxmlformats.org/markup-compatibility/2006">
          <mc:Choice Requires="x14">
            <control shapeId="238679" r:id="rId90" name="Check Box 87">
              <controlPr locked="0" defaultSize="0" autoFill="0" autoLine="0" autoPict="0">
                <anchor moveWithCells="1">
                  <from>
                    <xdr:col>6</xdr:col>
                    <xdr:colOff>655320</xdr:colOff>
                    <xdr:row>49</xdr:row>
                    <xdr:rowOff>0</xdr:rowOff>
                  </from>
                  <to>
                    <xdr:col>7</xdr:col>
                    <xdr:colOff>0</xdr:colOff>
                    <xdr:row>50</xdr:row>
                    <xdr:rowOff>7620</xdr:rowOff>
                  </to>
                </anchor>
              </controlPr>
            </control>
          </mc:Choice>
        </mc:AlternateContent>
        <mc:AlternateContent xmlns:mc="http://schemas.openxmlformats.org/markup-compatibility/2006">
          <mc:Choice Requires="x14">
            <control shapeId="238680" r:id="rId91" name="Check Box 88">
              <controlPr locked="0" defaultSize="0" autoFill="0" autoLine="0" autoPict="0">
                <anchor moveWithCells="1">
                  <from>
                    <xdr:col>3</xdr:col>
                    <xdr:colOff>655320</xdr:colOff>
                    <xdr:row>50</xdr:row>
                    <xdr:rowOff>0</xdr:rowOff>
                  </from>
                  <to>
                    <xdr:col>4</xdr:col>
                    <xdr:colOff>0</xdr:colOff>
                    <xdr:row>51</xdr:row>
                    <xdr:rowOff>7620</xdr:rowOff>
                  </to>
                </anchor>
              </controlPr>
            </control>
          </mc:Choice>
        </mc:AlternateContent>
        <mc:AlternateContent xmlns:mc="http://schemas.openxmlformats.org/markup-compatibility/2006">
          <mc:Choice Requires="x14">
            <control shapeId="238681" r:id="rId92" name="Check Box 89">
              <controlPr locked="0" defaultSize="0" autoFill="0" autoLine="0" autoPict="0">
                <anchor moveWithCells="1">
                  <from>
                    <xdr:col>4</xdr:col>
                    <xdr:colOff>655320</xdr:colOff>
                    <xdr:row>50</xdr:row>
                    <xdr:rowOff>0</xdr:rowOff>
                  </from>
                  <to>
                    <xdr:col>5</xdr:col>
                    <xdr:colOff>0</xdr:colOff>
                    <xdr:row>51</xdr:row>
                    <xdr:rowOff>7620</xdr:rowOff>
                  </to>
                </anchor>
              </controlPr>
            </control>
          </mc:Choice>
        </mc:AlternateContent>
        <mc:AlternateContent xmlns:mc="http://schemas.openxmlformats.org/markup-compatibility/2006">
          <mc:Choice Requires="x14">
            <control shapeId="238682" r:id="rId93" name="Check Box 90">
              <controlPr locked="0" defaultSize="0" autoFill="0" autoLine="0" autoPict="0">
                <anchor moveWithCells="1">
                  <from>
                    <xdr:col>5</xdr:col>
                    <xdr:colOff>655320</xdr:colOff>
                    <xdr:row>50</xdr:row>
                    <xdr:rowOff>0</xdr:rowOff>
                  </from>
                  <to>
                    <xdr:col>6</xdr:col>
                    <xdr:colOff>0</xdr:colOff>
                    <xdr:row>51</xdr:row>
                    <xdr:rowOff>7620</xdr:rowOff>
                  </to>
                </anchor>
              </controlPr>
            </control>
          </mc:Choice>
        </mc:AlternateContent>
        <mc:AlternateContent xmlns:mc="http://schemas.openxmlformats.org/markup-compatibility/2006">
          <mc:Choice Requires="x14">
            <control shapeId="238683" r:id="rId94" name="Check Box 91">
              <controlPr locked="0" defaultSize="0" autoFill="0" autoLine="0" autoPict="0">
                <anchor moveWithCells="1">
                  <from>
                    <xdr:col>6</xdr:col>
                    <xdr:colOff>655320</xdr:colOff>
                    <xdr:row>50</xdr:row>
                    <xdr:rowOff>0</xdr:rowOff>
                  </from>
                  <to>
                    <xdr:col>7</xdr:col>
                    <xdr:colOff>0</xdr:colOff>
                    <xdr:row>51</xdr:row>
                    <xdr:rowOff>7620</xdr:rowOff>
                  </to>
                </anchor>
              </controlPr>
            </control>
          </mc:Choice>
        </mc:AlternateContent>
        <mc:AlternateContent xmlns:mc="http://schemas.openxmlformats.org/markup-compatibility/2006">
          <mc:Choice Requires="x14">
            <control shapeId="238684" r:id="rId95" name="Check Box 92">
              <controlPr locked="0" defaultSize="0" autoFill="0" autoLine="0" autoPict="0">
                <anchor moveWithCells="1">
                  <from>
                    <xdr:col>4</xdr:col>
                    <xdr:colOff>655320</xdr:colOff>
                    <xdr:row>51</xdr:row>
                    <xdr:rowOff>0</xdr:rowOff>
                  </from>
                  <to>
                    <xdr:col>5</xdr:col>
                    <xdr:colOff>0</xdr:colOff>
                    <xdr:row>52</xdr:row>
                    <xdr:rowOff>7620</xdr:rowOff>
                  </to>
                </anchor>
              </controlPr>
            </control>
          </mc:Choice>
        </mc:AlternateContent>
        <mc:AlternateContent xmlns:mc="http://schemas.openxmlformats.org/markup-compatibility/2006">
          <mc:Choice Requires="x14">
            <control shapeId="238685" r:id="rId96" name="Check Box 93">
              <controlPr locked="0" defaultSize="0" autoFill="0" autoLine="0" autoPict="0">
                <anchor moveWithCells="1">
                  <from>
                    <xdr:col>6</xdr:col>
                    <xdr:colOff>655320</xdr:colOff>
                    <xdr:row>51</xdr:row>
                    <xdr:rowOff>0</xdr:rowOff>
                  </from>
                  <to>
                    <xdr:col>7</xdr:col>
                    <xdr:colOff>0</xdr:colOff>
                    <xdr:row>52</xdr:row>
                    <xdr:rowOff>7620</xdr:rowOff>
                  </to>
                </anchor>
              </controlPr>
            </control>
          </mc:Choice>
        </mc:AlternateContent>
        <mc:AlternateContent xmlns:mc="http://schemas.openxmlformats.org/markup-compatibility/2006">
          <mc:Choice Requires="x14">
            <control shapeId="238686" r:id="rId97" name="Check Box 94">
              <controlPr locked="0" defaultSize="0" autoFill="0" autoLine="0" autoPict="0">
                <anchor moveWithCells="1">
                  <from>
                    <xdr:col>4</xdr:col>
                    <xdr:colOff>655320</xdr:colOff>
                    <xdr:row>51</xdr:row>
                    <xdr:rowOff>0</xdr:rowOff>
                  </from>
                  <to>
                    <xdr:col>5</xdr:col>
                    <xdr:colOff>0</xdr:colOff>
                    <xdr:row>52</xdr:row>
                    <xdr:rowOff>7620</xdr:rowOff>
                  </to>
                </anchor>
              </controlPr>
            </control>
          </mc:Choice>
        </mc:AlternateContent>
        <mc:AlternateContent xmlns:mc="http://schemas.openxmlformats.org/markup-compatibility/2006">
          <mc:Choice Requires="x14">
            <control shapeId="238687" r:id="rId98" name="Check Box 95">
              <controlPr locked="0" defaultSize="0" autoFill="0" autoLine="0" autoPict="0">
                <anchor moveWithCells="1">
                  <from>
                    <xdr:col>6</xdr:col>
                    <xdr:colOff>655320</xdr:colOff>
                    <xdr:row>51</xdr:row>
                    <xdr:rowOff>0</xdr:rowOff>
                  </from>
                  <to>
                    <xdr:col>7</xdr:col>
                    <xdr:colOff>0</xdr:colOff>
                    <xdr:row>52</xdr:row>
                    <xdr:rowOff>7620</xdr:rowOff>
                  </to>
                </anchor>
              </controlPr>
            </control>
          </mc:Choice>
        </mc:AlternateContent>
        <mc:AlternateContent xmlns:mc="http://schemas.openxmlformats.org/markup-compatibility/2006">
          <mc:Choice Requires="x14">
            <control shapeId="238688" r:id="rId99" name="Check Box 96">
              <controlPr locked="0" defaultSize="0" autoFill="0" autoLine="0" autoPict="0">
                <anchor moveWithCells="1">
                  <from>
                    <xdr:col>0</xdr:col>
                    <xdr:colOff>426720</xdr:colOff>
                    <xdr:row>24</xdr:row>
                    <xdr:rowOff>137160</xdr:rowOff>
                  </from>
                  <to>
                    <xdr:col>1</xdr:col>
                    <xdr:colOff>38100</xdr:colOff>
                    <xdr:row>26</xdr:row>
                    <xdr:rowOff>53340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48B5D-FDCF-47C2-A2EF-99862A785275}">
  <sheetPr codeName="Sheet30">
    <tabColor rgb="FFFFFF00"/>
    <pageSetUpPr fitToPage="1"/>
  </sheetPr>
  <dimension ref="A1:L24"/>
  <sheetViews>
    <sheetView showGridLines="0" workbookViewId="0">
      <selection activeCell="A7" sqref="A7:G7"/>
    </sheetView>
  </sheetViews>
  <sheetFormatPr defaultRowHeight="12.6" x14ac:dyDescent="0.2"/>
  <cols>
    <col min="1" max="1" width="22.77734375" style="141" customWidth="1"/>
    <col min="2" max="7" width="14.6640625" style="141" customWidth="1"/>
    <col min="8" max="16384" width="8.88671875" style="141"/>
  </cols>
  <sheetData>
    <row r="1" spans="1:7" ht="13.8" x14ac:dyDescent="0.2">
      <c r="A1" s="140" t="s">
        <v>135</v>
      </c>
    </row>
    <row r="2" spans="1:7" ht="13.8" x14ac:dyDescent="0.2">
      <c r="A2" s="142"/>
    </row>
    <row r="3" spans="1:7" ht="35.4" customHeight="1" x14ac:dyDescent="0.2">
      <c r="A3" s="140"/>
    </row>
    <row r="4" spans="1:7" ht="29.4" customHeight="1" x14ac:dyDescent="0.2">
      <c r="A4" s="140" t="s">
        <v>155</v>
      </c>
    </row>
    <row r="5" spans="1:7" ht="37.799999999999997" customHeight="1" x14ac:dyDescent="0.2">
      <c r="A5" s="140"/>
    </row>
    <row r="6" spans="1:7" ht="25.8" customHeight="1" x14ac:dyDescent="0.2">
      <c r="A6" s="282" t="s">
        <v>124</v>
      </c>
      <c r="B6" s="283"/>
      <c r="C6" s="283"/>
      <c r="D6" s="283"/>
      <c r="E6" s="283"/>
      <c r="F6" s="283"/>
      <c r="G6" s="283"/>
    </row>
    <row r="7" spans="1:7" ht="36" customHeight="1" x14ac:dyDescent="0.2">
      <c r="A7" s="284" t="s">
        <v>136</v>
      </c>
      <c r="B7" s="285"/>
      <c r="C7" s="285"/>
      <c r="D7" s="285"/>
      <c r="E7" s="285"/>
      <c r="F7" s="285"/>
      <c r="G7" s="285"/>
    </row>
    <row r="8" spans="1:7" ht="20.399999999999999" customHeight="1" x14ac:dyDescent="0.2">
      <c r="A8" s="143"/>
      <c r="E8" s="144" t="s">
        <v>137</v>
      </c>
      <c r="F8" s="286" t="s">
        <v>112</v>
      </c>
      <c r="G8" s="286"/>
    </row>
    <row r="9" spans="1:7" ht="20.399999999999999" customHeight="1" x14ac:dyDescent="0.2">
      <c r="A9" s="287" t="s">
        <v>53</v>
      </c>
      <c r="B9" s="145"/>
      <c r="C9" s="146" t="s">
        <v>10</v>
      </c>
      <c r="D9" s="290" t="str">
        <f>+IF(入力支援シート!E6="","",入力支援シート!E6)</f>
        <v/>
      </c>
      <c r="E9" s="290"/>
      <c r="F9" s="147"/>
      <c r="G9" s="148"/>
    </row>
    <row r="10" spans="1:7" ht="34.799999999999997" customHeight="1" x14ac:dyDescent="0.2">
      <c r="A10" s="288"/>
      <c r="B10" s="149" t="s">
        <v>11</v>
      </c>
      <c r="C10" s="291" t="str">
        <f>+IF(入力支援シート!C7="","",入力支援シート!C7)</f>
        <v/>
      </c>
      <c r="D10" s="279"/>
      <c r="E10" s="279"/>
      <c r="F10" s="279"/>
      <c r="G10" s="280"/>
    </row>
    <row r="11" spans="1:7" ht="34.799999999999997" customHeight="1" x14ac:dyDescent="0.2">
      <c r="A11" s="288"/>
      <c r="B11" s="150" t="s">
        <v>12</v>
      </c>
      <c r="C11" s="275" t="str">
        <f>+IF(入力支援シート!C8="","",入力支援シート!C8)</f>
        <v/>
      </c>
      <c r="D11" s="276"/>
      <c r="E11" s="276"/>
      <c r="F11" s="276"/>
      <c r="G11" s="277"/>
    </row>
    <row r="12" spans="1:7" ht="34.799999999999997" customHeight="1" x14ac:dyDescent="0.2">
      <c r="A12" s="289"/>
      <c r="B12" s="150" t="s">
        <v>13</v>
      </c>
      <c r="C12" s="151" t="str">
        <f>+IF(入力支援シート!C9="","",入力支援シート!C9)</f>
        <v/>
      </c>
      <c r="D12" s="150" t="s">
        <v>14</v>
      </c>
      <c r="E12" s="276" t="str">
        <f>+IF(入力支援シート!C10="","",入力支援シート!C10)</f>
        <v/>
      </c>
      <c r="F12" s="276"/>
      <c r="G12" s="152" t="s">
        <v>15</v>
      </c>
    </row>
    <row r="13" spans="1:7" ht="34.799999999999997" customHeight="1" x14ac:dyDescent="0.2">
      <c r="A13" s="153" t="s">
        <v>51</v>
      </c>
      <c r="B13" s="275" t="str">
        <f>+IF(入力支援シート!C14="","",入力支援シート!C14)</f>
        <v/>
      </c>
      <c r="C13" s="276"/>
      <c r="D13" s="276"/>
      <c r="E13" s="276"/>
      <c r="F13" s="276"/>
      <c r="G13" s="277"/>
    </row>
    <row r="14" spans="1:7" ht="22.2" customHeight="1" x14ac:dyDescent="0.2">
      <c r="A14" s="278" t="s">
        <v>52</v>
      </c>
      <c r="B14" s="154" t="s">
        <v>16</v>
      </c>
      <c r="C14" s="155" t="str">
        <f>+IF(入力支援シート!E12="","",RIGHT(入力支援シート!E12,2))</f>
        <v/>
      </c>
      <c r="G14" s="156"/>
    </row>
    <row r="15" spans="1:7" ht="34.799999999999997" customHeight="1" x14ac:dyDescent="0.2">
      <c r="A15" s="266"/>
      <c r="B15" s="157" t="s">
        <v>17</v>
      </c>
      <c r="C15" s="279" t="str">
        <f>+IF(入力支援シート!C13="","",入力支援シート!C13)</f>
        <v/>
      </c>
      <c r="D15" s="279"/>
      <c r="E15" s="279"/>
      <c r="F15" s="279"/>
      <c r="G15" s="280"/>
    </row>
    <row r="16" spans="1:7" ht="34.799999999999997" customHeight="1" x14ac:dyDescent="0.2">
      <c r="A16" s="281" t="s">
        <v>56</v>
      </c>
      <c r="B16" s="153" t="s">
        <v>18</v>
      </c>
      <c r="C16" s="275" t="str">
        <f>+IF(入力支援シート!C20="","",入力支援シート!C20)</f>
        <v/>
      </c>
      <c r="D16" s="276"/>
      <c r="E16" s="150" t="s">
        <v>19</v>
      </c>
      <c r="F16" s="275" t="str">
        <f>+IF(入力支援シート!E19="","",入力支援シート!E19)</f>
        <v/>
      </c>
      <c r="G16" s="277"/>
    </row>
    <row r="17" spans="1:12" ht="34.799999999999997" customHeight="1" x14ac:dyDescent="0.2">
      <c r="A17" s="266"/>
      <c r="B17" s="158" t="s">
        <v>6</v>
      </c>
      <c r="C17" s="279" t="str">
        <f>+IF(入力支援シート!C21="","",入力支援シート!C21)</f>
        <v/>
      </c>
      <c r="D17" s="279"/>
      <c r="E17" s="279"/>
      <c r="F17" s="279"/>
      <c r="G17" s="280"/>
    </row>
    <row r="18" spans="1:12" ht="88.2" customHeight="1" x14ac:dyDescent="0.2">
      <c r="A18" s="150" t="s">
        <v>138</v>
      </c>
      <c r="B18" s="262">
        <v>0</v>
      </c>
      <c r="C18" s="262"/>
      <c r="D18" s="262"/>
      <c r="E18" s="262"/>
      <c r="F18" s="262"/>
      <c r="G18" s="263"/>
    </row>
    <row r="19" spans="1:12" ht="48.6" customHeight="1" x14ac:dyDescent="0.2">
      <c r="A19" s="264" t="s">
        <v>139</v>
      </c>
      <c r="B19" s="150" t="s">
        <v>140</v>
      </c>
      <c r="C19" s="267"/>
      <c r="D19" s="267"/>
      <c r="E19" s="267"/>
      <c r="F19" s="267"/>
      <c r="G19" s="268"/>
    </row>
    <row r="20" spans="1:12" ht="48.6" customHeight="1" x14ac:dyDescent="0.2">
      <c r="A20" s="265"/>
      <c r="B20" s="159" t="s">
        <v>141</v>
      </c>
      <c r="C20" s="269"/>
      <c r="D20" s="269"/>
      <c r="E20" s="160" t="s">
        <v>142</v>
      </c>
      <c r="F20" s="269" t="s">
        <v>143</v>
      </c>
      <c r="G20" s="270"/>
    </row>
    <row r="21" spans="1:12" ht="48.6" customHeight="1" x14ac:dyDescent="0.2">
      <c r="A21" s="265"/>
      <c r="B21" s="161" t="s">
        <v>144</v>
      </c>
      <c r="C21" s="271"/>
      <c r="D21" s="271"/>
      <c r="E21" s="271"/>
      <c r="F21" s="271"/>
      <c r="G21" s="272"/>
      <c r="L21" s="162"/>
    </row>
    <row r="22" spans="1:12" ht="48.6" customHeight="1" x14ac:dyDescent="0.2">
      <c r="A22" s="266"/>
      <c r="B22" s="163" t="s">
        <v>145</v>
      </c>
      <c r="C22" s="273"/>
      <c r="D22" s="273"/>
      <c r="E22" s="273"/>
      <c r="F22" s="273"/>
      <c r="G22" s="274"/>
    </row>
    <row r="24" spans="1:12" ht="22.2" customHeight="1" x14ac:dyDescent="0.2">
      <c r="A24" s="164" t="s">
        <v>146</v>
      </c>
      <c r="B24" s="165"/>
      <c r="C24" s="166"/>
    </row>
  </sheetData>
  <sheetProtection sheet="1" objects="1" scenarios="1" formatCells="0" selectLockedCells="1"/>
  <mergeCells count="22">
    <mergeCell ref="A6:G6"/>
    <mergeCell ref="A7:G7"/>
    <mergeCell ref="F8:G8"/>
    <mergeCell ref="A9:A12"/>
    <mergeCell ref="D9:E9"/>
    <mergeCell ref="C10:G10"/>
    <mergeCell ref="C11:G11"/>
    <mergeCell ref="E12:F12"/>
    <mergeCell ref="B13:G13"/>
    <mergeCell ref="A14:A15"/>
    <mergeCell ref="C15:G15"/>
    <mergeCell ref="A16:A17"/>
    <mergeCell ref="C16:D16"/>
    <mergeCell ref="F16:G16"/>
    <mergeCell ref="C17:G17"/>
    <mergeCell ref="B18:G18"/>
    <mergeCell ref="A19:A22"/>
    <mergeCell ref="C19:G19"/>
    <mergeCell ref="C20:D20"/>
    <mergeCell ref="F20:G20"/>
    <mergeCell ref="C21:G21"/>
    <mergeCell ref="C22:G22"/>
  </mergeCells>
  <phoneticPr fontId="8"/>
  <dataValidations count="16">
    <dataValidation type="date" imeMode="off" allowBlank="1" showInputMessage="1" showErrorMessage="1" promptTitle="役場に提出する日を入力します" prompt="yyyy/m/d　形式、m/d形式、_x000a_元号アルファベット+ｙ.ｍ.ｄ形式のいずれでも入力できます" sqref="F8:G8" xr:uid="{C4C9414D-762A-427B-BF6E-2F10D898CE11}">
      <formula1>46113</formula1>
      <formula2>46418</formula2>
    </dataValidation>
    <dataValidation imeMode="off" allowBlank="1" showInputMessage="1" showErrorMessage="1" promptTitle="郵便番号を入力します" prompt="　" sqref="D9:E9" xr:uid="{9285E7B1-C690-498E-8497-6DE99DFB6EB3}"/>
    <dataValidation imeMode="on" allowBlank="1" showInputMessage="1" showErrorMessage="1" promptTitle="法人の場合は本社住所、個人の場合は代表者住所を入力します" prompt="　" sqref="C10:G10" xr:uid="{3C4EFE25-C62D-4E9C-846D-692B48043FFE}"/>
    <dataValidation imeMode="on" allowBlank="1" showInputMessage="1" showErrorMessage="1" promptTitle="省略せずに入力します" prompt="　" sqref="C11:G11" xr:uid="{BBD6B287-48CF-4FC5-9E64-922676E67E17}"/>
    <dataValidation imeMode="on" allowBlank="1" showInputMessage="1" showErrorMessage="1" promptTitle="町内事業所名を入力します" prompt="　" sqref="B13:G13" xr:uid="{620A8DB3-47EC-482D-A769-D508957C7FA1}"/>
    <dataValidation operator="lessThan" allowBlank="1" showInputMessage="1" showErrorMessage="1" promptTitle="町内事業所の郵便番号を入力します" prompt="末尾2桁を入力します" sqref="C14" xr:uid="{77A80B75-89CE-4A3F-936B-0D47A4F89334}"/>
    <dataValidation imeMode="on" allowBlank="1" showInputMessage="1" showErrorMessage="1" promptTitle="町内事業所の大字以降の住所を入力します" prompt="　" sqref="C15:G15" xr:uid="{C0E038F9-6B3D-4A7B-82F1-F7BBEB688B8E}"/>
    <dataValidation imeMode="on" allowBlank="1" showInputMessage="1" showErrorMessage="1" promptTitle="この補助金についての担当者を入力します" prompt="申請者と同一の場合は入力を省略できます" sqref="C16:D16" xr:uid="{C2E2274F-2D48-4793-BEA2-2D60F9CA2EDA}"/>
    <dataValidation type="textLength" imeMode="off" operator="lessThanOrEqual" allowBlank="1" showInputMessage="1" showErrorMessage="1" promptTitle="この補助金について連絡が可能な電話番号を入力します" prompt="平日8：30～17：15に連絡が可能な電話番号を入力してください" sqref="F16:G16" xr:uid="{63349C50-405B-4606-8EEA-9F685F4EC2B3}">
      <formula1>13</formula1>
    </dataValidation>
    <dataValidation imeMode="off" allowBlank="1" showInputMessage="1" showErrorMessage="1" promptTitle="この補助金についての連絡が可能なメールアドレスを入力してください" prompt="　" sqref="C17:G17" xr:uid="{B9F21FC7-9D76-4C05-B170-5D1F042B79A8}"/>
    <dataValidation type="list" allowBlank="1" showInputMessage="1" showErrorMessage="1" promptTitle="選択してください" prompt="　" sqref="A7:G7" xr:uid="{8BE7BC18-F091-4A15-A922-A6D3E182B205}">
      <formula1>"第1四半期分　交付請求書,第2四半期分　交付請求書,第3四半期分　交付請求書,第4四半期分　交付請求書,第　　四半期分　交付請求書"</formula1>
    </dataValidation>
    <dataValidation imeMode="off" allowBlank="1" showInputMessage="1" showErrorMessage="1" promptTitle="確定通知に記載の金額を入力します" prompt="　" sqref="B18:G18" xr:uid="{EF4A091D-6A44-4FE9-80B0-A3E72CA029FF}"/>
    <dataValidation imeMode="fullKatakana" allowBlank="1" showInputMessage="1" showErrorMessage="1" promptTitle="通帳を確認して正確に入力します" prompt="　カタカナで入力してください_x000a_　通帳を1ページめくったページのカタカナの口座名義と一致しているかご確認ください" sqref="C22:G22" xr:uid="{F6002049-EA9B-4740-8D79-46B753095274}"/>
    <dataValidation imeMode="on" allowBlank="1" showInputMessage="1" showErrorMessage="1" promptTitle="通帳を確認して正確に入力します" prompt="　" sqref="C19:G19 C20:D20" xr:uid="{CF145E67-DAFA-4077-A4BD-3B378F9E4AE0}"/>
    <dataValidation type="list" allowBlank="1" showInputMessage="1" showErrorMessage="1" promptTitle="選択してください" prompt="　" sqref="F20:G20" xr:uid="{2BAEEBE0-2AFA-484B-B59E-79CC0E32EDD5}">
      <formula1>"普通,当座,普通　　・　　当座"</formula1>
    </dataValidation>
    <dataValidation type="textLength" imeMode="off" operator="lessThanOrEqual" allowBlank="1" showInputMessage="1" showErrorMessage="1" errorTitle="口座番号は最大７桁です" error="通帳を確認してください" promptTitle="通帳を確認して正確に入力します" prompt="　" sqref="C21:G21" xr:uid="{E51B2F56-4E2D-48B8-9F52-C81489D2A473}">
      <formula1>7</formula1>
    </dataValidation>
  </dataValidations>
  <pageMargins left="0.5" right="0.4" top="1.39" bottom="0.3" header="0.3" footer="0.3"/>
  <pageSetup paperSize="9" scale="8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F I k W X e q T Z S m A A A A 9 w A A A B I A H A B D b 2 5 m a W c v U G F j a 2 F n Z S 5 4 b W w g o h g A K K A U A A A A A A A A A A A A A A A A A A A A A A A A A A A A h Y 8 x D o I w G I W v Q r r T Q k 2 I k J 8 y u B l J S E y M a 1 M q V K E Y W i x 3 c / B I X k G M o m 6 O 7 3 v f 8 N 7 9 e o N s b B v v I n u j O p 2 i E A f I k 1 p 0 p d J V i g Z 7 8 J c o Y 1 B w c e K V 9 C Z Z m 2 Q 0 Z Y p q a 8 8 J I c 4 5 7 B a 4 6 y t C g y A k + 3 y z F b V s O f r I 6 r / s K 2 0 s 1 0 I i B r v X G E Z x H O E w j i K K A y A z h V z p r 0 G n w c / 2 B 8 J q a O z Q S 3 b k / r o A M k c g 7 x P s A V B L A w Q U A A I A C A D 8 U i R 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F I k W S i K R 7 g O A A A A E Q A A A B M A H A B G b 3 J t d W x h c y 9 T Z W N 0 a W 9 u M S 5 t I K I Y A C i g F A A A A A A A A A A A A A A A A A A A A A A A A A A A A C t O T S 7 J z M 9 T C I b Q h t Y A U E s B A i 0 A F A A C A A g A / F I k W X e q T Z S m A A A A 9 w A A A B I A A A A A A A A A A A A A A A A A A A A A A E N v b m Z p Z y 9 Q Y W N r Y W d l L n h t b F B L A Q I t A B Q A A g A I A P x S J F k P y u m r p A A A A O k A A A A T A A A A A A A A A A A A A A A A A P I A A A B b Q 2 9 u d G V u d F 9 U e X B l c 1 0 u e G 1 s U E s B A i 0 A F A A C A A g A / F I k W S 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H v r f 3 L Q Z L Z F r d e m J B W s J D 0 A A A A A A g A A A A A A A 2 Y A A M A A A A A Q A A A A 5 c H d u L r 4 w n v Z f n P c p A I c F Q A A A A A E g A A A o A A A A B A A A A A d / T D F / k q m / 0 J b 2 5 C C U I 2 2 U A A A A F N p Z N a q T G z N W k J F j L D O 9 f n v g r Y 5 2 e P f H h i h 7 5 Y Y P h L 6 j V y h u s m 7 / + T F i o + w / U j 9 e G / 5 L 7 f b + 2 Z 0 5 X h X F p E H S m B w S I q a G c v g f w 5 6 y j k P K Z r O F A A A A B E j u y n Q + y 4 4 h 9 0 2 3 j P 8 5 r 9 8 y D i N < / D a t a M a s h u p > 
</file>

<file path=customXml/itemProps1.xml><?xml version="1.0" encoding="utf-8"?>
<ds:datastoreItem xmlns:ds="http://schemas.openxmlformats.org/officeDocument/2006/customXml" ds:itemID="{C5873D1E-D6C5-476D-B52A-5D0E6D3EB8D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入力支援シート</vt:lpstr>
      <vt:lpstr>交付申請(様式第3号)</vt:lpstr>
      <vt:lpstr>変更申請(様式第5号)</vt:lpstr>
      <vt:lpstr>実績報告(様式第7号)</vt:lpstr>
      <vt:lpstr>交付請求(様式第9号) </vt:lpstr>
      <vt:lpstr>'交付申請(様式第3号)'!Print_Area</vt:lpstr>
      <vt:lpstr>'実績報告(様式第7号)'!Print_Area</vt:lpstr>
      <vt:lpstr>入力支援シート!Print_Area</vt:lpstr>
      <vt:lpstr>'変更申請(様式第5号)'!Print_Area</vt:lpstr>
    </vt:vector>
  </TitlesOfParts>
  <Company>特許庁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5287</dc:creator>
  <cp:lastModifiedBy>岡部 鈴瑚</cp:lastModifiedBy>
  <cp:lastPrinted>2026-02-10T00:23:15Z</cp:lastPrinted>
  <dcterms:created xsi:type="dcterms:W3CDTF">2010-12-14T05:48:42Z</dcterms:created>
  <dcterms:modified xsi:type="dcterms:W3CDTF">2026-02-25T01:51:12Z</dcterms:modified>
</cp:coreProperties>
</file>